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6720" yWindow="-18120" windowWidth="29040" windowHeight="17640"/>
  </bookViews>
  <sheets>
    <sheet name="設計書（鑑）" sheetId="2" r:id="rId1"/>
    <sheet name="E表" sheetId="115" r:id="rId2"/>
    <sheet name="②消火栓工事" sheetId="137" r:id="rId3"/>
    <sheet name="⑤交通誘導員" sheetId="1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内訳39" hidden="1">{#N/A,#N/A,FALSE,"内訳"}</definedName>
    <definedName name="内訳39" localSheetId="2" hidden="1">{#N/A,#N/A,FALSE,"内訳"}</definedName>
    <definedName name="wrn.REP1." hidden="1">{"設定1",#N/A,FALSE,"第5号-1";"設定2",#N/A,FALSE,"第5号-1"}</definedName>
    <definedName name="wrn.REP1." localSheetId="2" hidden="1">{"設定1",#N/A,FALSE,"第5号-1";"設定2",#N/A,FALSE,"第5号-1"}</definedName>
    <definedName name="内訳24" hidden="1">{#N/A,#N/A,FALSE,"内訳"}</definedName>
    <definedName name="内訳24" localSheetId="2" hidden="1">{#N/A,#N/A,FALSE,"内訳"}</definedName>
    <definedName name="wrn.レポート." hidden="1">{#N/A,#N/A,FALSE,"内訳"}</definedName>
    <definedName name="wrn.レポート." localSheetId="2" hidden="1">{#N/A,#N/A,FALSE,"内訳"}</definedName>
    <definedName name="内訳96" hidden="1">{#N/A,#N/A,FALSE,"内訳"}</definedName>
    <definedName name="内訳96" localSheetId="2" hidden="1">{#N/A,#N/A,FALSE,"内訳"}</definedName>
    <definedName name="建築電気設備" hidden="1">{#N/A,#N/A,FALSE,"内訳"}</definedName>
    <definedName name="建築電気設備" localSheetId="2" hidden="1">{#N/A,#N/A,FALSE,"内訳"}</definedName>
    <definedName name="内訳34" hidden="1">{#N/A,#N/A,FALSE,"内訳"}</definedName>
    <definedName name="内訳34" localSheetId="2" hidden="1">{#N/A,#N/A,FALSE,"内訳"}</definedName>
    <definedName name="代価1" hidden="1">{#N/A,#N/A,FALSE,"内訳"}</definedName>
    <definedName name="代価1" localSheetId="2" hidden="1">{#N/A,#N/A,FALSE,"内訳"}</definedName>
    <definedName name="内訳" hidden="1">{#N/A,#N/A,FALSE,"内訳"}</definedName>
    <definedName name="内訳" localSheetId="2" hidden="1">{#N/A,#N/A,FALSE,"内訳"}</definedName>
    <definedName name="内訳１" hidden="1">{#N/A,#N/A,FALSE,"内訳"}</definedName>
    <definedName name="内訳１" localSheetId="2" hidden="1">{#N/A,#N/A,FALSE,"内訳"}</definedName>
    <definedName name="内訳90" hidden="1">{#N/A,#N/A,FALSE,"内訳"}</definedName>
    <definedName name="内訳90" localSheetId="2" hidden="1">{#N/A,#N/A,FALSE,"内訳"}</definedName>
    <definedName name="内訳21" hidden="1">{#N/A,#N/A,FALSE,"内訳"}</definedName>
    <definedName name="内訳21" localSheetId="2" hidden="1">{#N/A,#N/A,FALSE,"内訳"}</definedName>
    <definedName name="内訳２２" hidden="1">{#N/A,#N/A,FALSE,"内訳"}</definedName>
    <definedName name="内訳２２" localSheetId="2" hidden="1">{#N/A,#N/A,FALSE,"内訳"}</definedName>
    <definedName name="内訳23" hidden="1">{#N/A,#N/A,FALSE,"内訳"}</definedName>
    <definedName name="内訳23" localSheetId="2" hidden="1">{#N/A,#N/A,FALSE,"内訳"}</definedName>
    <definedName name="内訳25" hidden="1">{#N/A,#N/A,FALSE,"内訳"}</definedName>
    <definedName name="内訳25" localSheetId="2" hidden="1">{#N/A,#N/A,FALSE,"内訳"}</definedName>
    <definedName name="内訳26" hidden="1">{#N/A,#N/A,FALSE,"内訳"}</definedName>
    <definedName name="内訳26" localSheetId="2" hidden="1">{#N/A,#N/A,FALSE,"内訳"}</definedName>
    <definedName name="内訳27" hidden="1">{#N/A,#N/A,FALSE,"内訳"}</definedName>
    <definedName name="内訳27" localSheetId="2" hidden="1">{#N/A,#N/A,FALSE,"内訳"}</definedName>
    <definedName name="内訳28" hidden="1">{#N/A,#N/A,FALSE,"内訳"}</definedName>
    <definedName name="内訳28" localSheetId="2" hidden="1">{#N/A,#N/A,FALSE,"内訳"}</definedName>
    <definedName name="内訳29" hidden="1">{#N/A,#N/A,FALSE,"内訳"}</definedName>
    <definedName name="内訳29" localSheetId="2" hidden="1">{#N/A,#N/A,FALSE,"内訳"}</definedName>
    <definedName name="内訳３" hidden="1">{#N/A,#N/A,FALSE,"内訳"}</definedName>
    <definedName name="内訳３" localSheetId="2" hidden="1">{#N/A,#N/A,FALSE,"内訳"}</definedName>
    <definedName name="内訳38" hidden="1">{#N/A,#N/A,FALSE,"内訳"}</definedName>
    <definedName name="内訳38" localSheetId="2" hidden="1">{#N/A,#N/A,FALSE,"内訳"}</definedName>
    <definedName name="内訳30" hidden="1">{#N/A,#N/A,FALSE,"内訳"}</definedName>
    <definedName name="内訳30" localSheetId="2" hidden="1">{#N/A,#N/A,FALSE,"内訳"}</definedName>
    <definedName name="内訳31" hidden="1">{#N/A,#N/A,FALSE,"内訳"}</definedName>
    <definedName name="内訳31" localSheetId="2" hidden="1">{#N/A,#N/A,FALSE,"内訳"}</definedName>
    <definedName name="内訳33" hidden="1">{#N/A,#N/A,FALSE,"内訳"}</definedName>
    <definedName name="内訳33" localSheetId="2" hidden="1">{#N/A,#N/A,FALSE,"内訳"}</definedName>
    <definedName name="内訳99" hidden="1">{#N/A,#N/A,FALSE,"内訳"}</definedName>
    <definedName name="内訳99" localSheetId="2" hidden="1">{#N/A,#N/A,FALSE,"内訳"}</definedName>
    <definedName name="内訳35" hidden="1">{#N/A,#N/A,FALSE,"内訳"}</definedName>
    <definedName name="内訳35" localSheetId="2" hidden="1">{#N/A,#N/A,FALSE,"内訳"}</definedName>
    <definedName name="内訳36" hidden="1">{#N/A,#N/A,FALSE,"内訳"}</definedName>
    <definedName name="内訳36" localSheetId="2" hidden="1">{#N/A,#N/A,FALSE,"内訳"}</definedName>
    <definedName name="内訳37" hidden="1">{#N/A,#N/A,FALSE,"内訳"}</definedName>
    <definedName name="内訳37" localSheetId="2" hidden="1">{#N/A,#N/A,FALSE,"内訳"}</definedName>
    <definedName name="内訳４" hidden="1">{#N/A,#N/A,FALSE,"内訳"}</definedName>
    <definedName name="内訳４" localSheetId="2" hidden="1">{#N/A,#N/A,FALSE,"内訳"}</definedName>
    <definedName name="内訳40" hidden="1">{#N/A,#N/A,FALSE,"内訳"}</definedName>
    <definedName name="内訳40" localSheetId="2" hidden="1">{#N/A,#N/A,FALSE,"内訳"}</definedName>
    <definedName name="内訳55" hidden="1">{#N/A,#N/A,FALSE,"内訳"}</definedName>
    <definedName name="内訳55" localSheetId="2" hidden="1">{#N/A,#N/A,FALSE,"内訳"}</definedName>
    <definedName name="内訳６０" hidden="1">{#N/A,#N/A,FALSE,"内訳"}</definedName>
    <definedName name="内訳６０" localSheetId="2" hidden="1">{#N/A,#N/A,FALSE,"内訳"}</definedName>
    <definedName name="内訳62" hidden="1">{#N/A,#N/A,FALSE,"内訳"}</definedName>
    <definedName name="内訳62" localSheetId="2" hidden="1">{#N/A,#N/A,FALSE,"内訳"}</definedName>
    <definedName name="内訳64" hidden="1">{#N/A,#N/A,FALSE,"内訳"}</definedName>
    <definedName name="内訳64" localSheetId="2" hidden="1">{#N/A,#N/A,FALSE,"内訳"}</definedName>
    <definedName name="内訳65" hidden="1">{#N/A,#N/A,FALSE,"内訳"}</definedName>
    <definedName name="内訳65" localSheetId="2" hidden="1">{#N/A,#N/A,FALSE,"内訳"}</definedName>
    <definedName name="内訳66" hidden="1">{#N/A,#N/A,FALSE,"内訳"}</definedName>
    <definedName name="内訳66" localSheetId="2" hidden="1">{#N/A,#N/A,FALSE,"内訳"}</definedName>
    <definedName name="内訳70" hidden="1">{#N/A,#N/A,FALSE,"内訳"}</definedName>
    <definedName name="内訳70" localSheetId="2" hidden="1">{#N/A,#N/A,FALSE,"内訳"}</definedName>
    <definedName name="内訳77" hidden="1">{#N/A,#N/A,FALSE,"内訳"}</definedName>
    <definedName name="内訳77" localSheetId="2" hidden="1">{#N/A,#N/A,FALSE,"内訳"}</definedName>
    <definedName name="内訳80" hidden="1">{#N/A,#N/A,FALSE,"内訳"}</definedName>
    <definedName name="内訳80" localSheetId="2" hidden="1">{#N/A,#N/A,FALSE,"内訳"}</definedName>
    <definedName name="内訳83" hidden="1">{#N/A,#N/A,FALSE,"内訳"}</definedName>
    <definedName name="内訳83" localSheetId="2" hidden="1">{#N/A,#N/A,FALSE,"内訳"}</definedName>
    <definedName name="内訳84" hidden="1">{#N/A,#N/A,FALSE,"内訳"}</definedName>
    <definedName name="内訳84" localSheetId="2" hidden="1">{#N/A,#N/A,FALSE,"内訳"}</definedName>
    <definedName name="内訳89" hidden="1">{#N/A,#N/A,FALSE,"内訳"}</definedName>
    <definedName name="内訳89" localSheetId="2" hidden="1">{#N/A,#N/A,FALSE,"内訳"}</definedName>
    <definedName name="内訳97" hidden="1">{#N/A,#N/A,FALSE,"内訳"}</definedName>
    <definedName name="内訳97" localSheetId="2" hidden="1">{#N/A,#N/A,FALSE,"内訳"}</definedName>
    <definedName name="内訳98" hidden="1">{#N/A,#N/A,FALSE,"内訳"}</definedName>
    <definedName name="内訳98" localSheetId="2" hidden="1">{#N/A,#N/A,FALSE,"内訳"}</definedName>
    <definedName name="内訳20" hidden="1">{#N/A,#N/A,FALSE,"内訳"}</definedName>
    <definedName name="内訳20" localSheetId="2" hidden="1">{#N/A,#N/A,FALSE,"内訳"}</definedName>
    <definedName name="単独内訳" hidden="1">[2]一覧1!$C$101:$C$200</definedName>
    <definedName name="_xlnm.Print_Area" localSheetId="3">'⑤交通誘導員'!$D$11:$P$53</definedName>
    <definedName name="_xlnm.Print_Area" localSheetId="0">'設計書（鑑）'!$A$1:$R$20</definedName>
    <definedName name="_xlnm.Print_Area" localSheetId="1">E表!$G$1:$W$84</definedName>
    <definedName name="_xlnm.Print_Area" localSheetId="2">'②消火栓工事'!$D$11:$P$142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<sst xmlns="http://schemas.openxmlformats.org/spreadsheetml/2006/main" xmlns:r="http://schemas.openxmlformats.org/officeDocument/2006/relationships" count="190" uniqueCount="190">
  <si>
    <t>工　　種</t>
    <rPh sb="0" eb="1">
      <t>コウ</t>
    </rPh>
    <rPh sb="3" eb="4">
      <t>シュ</t>
    </rPh>
    <phoneticPr fontId="61"/>
  </si>
  <si>
    <t>形　状 ・ 寸　法</t>
    <rPh sb="0" eb="1">
      <t>カタチ</t>
    </rPh>
    <rPh sb="2" eb="3">
      <t>ジョウ</t>
    </rPh>
    <rPh sb="6" eb="7">
      <t>スン</t>
    </rPh>
    <rPh sb="8" eb="9">
      <t>ホウ</t>
    </rPh>
    <phoneticPr fontId="61"/>
  </si>
  <si>
    <t>備　　　　　　　考</t>
    <rPh sb="0" eb="1">
      <t>ソナエ</t>
    </rPh>
    <rPh sb="8" eb="9">
      <t>コウ</t>
    </rPh>
    <phoneticPr fontId="61"/>
  </si>
  <si>
    <t>単位</t>
    <rPh sb="0" eb="2">
      <t>タンイ</t>
    </rPh>
    <phoneticPr fontId="61"/>
  </si>
  <si>
    <t>千円単位</t>
    <rPh sb="0" eb="2">
      <t>センエン</t>
    </rPh>
    <rPh sb="2" eb="4">
      <t>タンイ</t>
    </rPh>
    <phoneticPr fontId="61"/>
  </si>
  <si>
    <t>数　量</t>
    <rPh sb="0" eb="1">
      <t>カズ</t>
    </rPh>
    <rPh sb="2" eb="3">
      <t>リョウ</t>
    </rPh>
    <phoneticPr fontId="61"/>
  </si>
  <si>
    <t>消費税相当額</t>
    <rPh sb="0" eb="3">
      <t>ショウヒゼイ</t>
    </rPh>
    <rPh sb="3" eb="5">
      <t>ソウトウ</t>
    </rPh>
    <rPh sb="5" eb="6">
      <t>ガク</t>
    </rPh>
    <phoneticPr fontId="61"/>
  </si>
  <si>
    <t>φ75×4.0ｍ</t>
  </si>
  <si>
    <t>設計時･精算時を明記する･･･2</t>
    <rPh sb="0" eb="2">
      <t>セッケイ</t>
    </rPh>
    <rPh sb="2" eb="3">
      <t>ドキ</t>
    </rPh>
    <rPh sb="4" eb="7">
      <t>セイサンジ</t>
    </rPh>
    <rPh sb="8" eb="10">
      <t>メイキ</t>
    </rPh>
    <phoneticPr fontId="61"/>
  </si>
  <si>
    <t>共通仮設費</t>
    <rPh sb="0" eb="2">
      <t>キョウツウ</t>
    </rPh>
    <rPh sb="2" eb="4">
      <t>カセツ</t>
    </rPh>
    <rPh sb="4" eb="5">
      <t>ヒ</t>
    </rPh>
    <phoneticPr fontId="61"/>
  </si>
  <si>
    <t>人</t>
    <rPh sb="0" eb="1">
      <t>ニン</t>
    </rPh>
    <phoneticPr fontId="61"/>
  </si>
  <si>
    <t>安全費区分は?</t>
    <rPh sb="0" eb="2">
      <t>アンゼン</t>
    </rPh>
    <rPh sb="2" eb="3">
      <t>ヒ</t>
    </rPh>
    <rPh sb="3" eb="5">
      <t>クブン</t>
    </rPh>
    <phoneticPr fontId="61"/>
  </si>
  <si>
    <t>掘削工</t>
  </si>
  <si>
    <t>対象額=純工事費-1/2管材費(二次製品)</t>
  </si>
  <si>
    <t>式</t>
  </si>
  <si>
    <t>行う･･･1</t>
    <rPh sb="0" eb="1">
      <t>オコナ</t>
    </rPh>
    <phoneticPr fontId="61"/>
  </si>
  <si>
    <t>単　価</t>
    <rPh sb="0" eb="1">
      <t>タン</t>
    </rPh>
    <rPh sb="2" eb="3">
      <t>アタイ</t>
    </rPh>
    <phoneticPr fontId="61"/>
  </si>
  <si>
    <t>金　額</t>
    <rPh sb="0" eb="1">
      <t>キン</t>
    </rPh>
    <rPh sb="2" eb="3">
      <t>ガク</t>
    </rPh>
    <phoneticPr fontId="61"/>
  </si>
  <si>
    <t>※印刷･･･70％</t>
    <rPh sb="1" eb="3">
      <t>インサツ</t>
    </rPh>
    <phoneticPr fontId="61"/>
  </si>
  <si>
    <t>式</t>
    <rPh sb="0" eb="1">
      <t>シキ</t>
    </rPh>
    <phoneticPr fontId="61"/>
  </si>
  <si>
    <t>地下式　単口</t>
    <rPh sb="0" eb="3">
      <t>チカシキ</t>
    </rPh>
    <rPh sb="4" eb="5">
      <t>タン</t>
    </rPh>
    <rPh sb="5" eb="6">
      <t>クチ</t>
    </rPh>
    <phoneticPr fontId="61"/>
  </si>
  <si>
    <t>↓入力</t>
    <rPh sb="1" eb="3">
      <t>ニュウリョク</t>
    </rPh>
    <phoneticPr fontId="61"/>
  </si>
  <si>
    <t>※水平・垂直･･･合わせる</t>
    <rPh sb="1" eb="3">
      <t>スイヘイ</t>
    </rPh>
    <rPh sb="4" eb="6">
      <t>スイチョク</t>
    </rPh>
    <rPh sb="9" eb="10">
      <t>ア</t>
    </rPh>
    <phoneticPr fontId="61"/>
  </si>
  <si>
    <t>丸め単位</t>
    <rPh sb="0" eb="1">
      <t>マル</t>
    </rPh>
    <rPh sb="2" eb="4">
      <t>タンイ</t>
    </rPh>
    <phoneticPr fontId="61"/>
  </si>
  <si>
    <t>↓入力　行わない･･･2</t>
    <rPh sb="1" eb="3">
      <t>ニュウリョク</t>
    </rPh>
    <rPh sb="4" eb="5">
      <t>オコナ</t>
    </rPh>
    <phoneticPr fontId="61"/>
  </si>
  <si>
    <t>第 １ 号 内 訳 明 細 書</t>
  </si>
  <si>
    <t>金額入り or 金額抜き</t>
    <rPh sb="0" eb="2">
      <t>キンガク</t>
    </rPh>
    <rPh sb="2" eb="3">
      <t>イ</t>
    </rPh>
    <rPh sb="8" eb="10">
      <t>キンガク</t>
    </rPh>
    <rPh sb="10" eb="11">
      <t>ヌ</t>
    </rPh>
    <phoneticPr fontId="61"/>
  </si>
  <si>
    <t>工事価格</t>
    <rPh sb="0" eb="2">
      <t>コウジ</t>
    </rPh>
    <rPh sb="2" eb="4">
      <t>カカク</t>
    </rPh>
    <phoneticPr fontId="61"/>
  </si>
  <si>
    <t>県単価</t>
    <rPh sb="0" eb="1">
      <t>ケン</t>
    </rPh>
    <rPh sb="1" eb="3">
      <t>タンカ</t>
    </rPh>
    <phoneticPr fontId="61"/>
  </si>
  <si>
    <t>一億円単位</t>
    <rPh sb="0" eb="1">
      <t>イチ</t>
    </rPh>
    <rPh sb="1" eb="3">
      <t>オクエン</t>
    </rPh>
    <rPh sb="3" eb="5">
      <t>タンイ</t>
    </rPh>
    <phoneticPr fontId="61"/>
  </si>
  <si>
    <t>内訳番号</t>
    <rPh sb="0" eb="2">
      <t>ウチワケ</t>
    </rPh>
    <rPh sb="2" eb="4">
      <t>バンゴウ</t>
    </rPh>
    <phoneticPr fontId="61"/>
  </si>
  <si>
    <t>個</t>
  </si>
  <si>
    <t>一般管理費</t>
    <rPh sb="0" eb="2">
      <t>イッパン</t>
    </rPh>
    <rPh sb="2" eb="5">
      <t>カンリヒ</t>
    </rPh>
    <phoneticPr fontId="61"/>
  </si>
  <si>
    <t>初期頁</t>
    <rPh sb="0" eb="2">
      <t>ショキ</t>
    </rPh>
    <rPh sb="2" eb="3">
      <t>ページ</t>
    </rPh>
    <phoneticPr fontId="61"/>
  </si>
  <si>
    <t>↓入力 見ない・・・２</t>
    <rPh sb="1" eb="3">
      <t>ニュウリョク</t>
    </rPh>
    <rPh sb="4" eb="5">
      <t>ミ</t>
    </rPh>
    <phoneticPr fontId="61"/>
  </si>
  <si>
    <t>10円未満切捨</t>
    <rPh sb="2" eb="3">
      <t>エン</t>
    </rPh>
    <rPh sb="3" eb="5">
      <t>ミマン</t>
    </rPh>
    <rPh sb="5" eb="6">
      <t>キ</t>
    </rPh>
    <rPh sb="6" eb="7">
      <t>ス</t>
    </rPh>
    <phoneticPr fontId="61"/>
  </si>
  <si>
    <t>※余白･･･上 1.5 下 0.5 右 1.0 左 1.0</t>
    <rPh sb="1" eb="3">
      <t>ヨハク</t>
    </rPh>
    <rPh sb="6" eb="7">
      <t>ウエ</t>
    </rPh>
    <rPh sb="12" eb="13">
      <t>シタ</t>
    </rPh>
    <rPh sb="18" eb="19">
      <t>ミギ</t>
    </rPh>
    <rPh sb="24" eb="25">
      <t>ヒダリ</t>
    </rPh>
    <phoneticPr fontId="61"/>
  </si>
  <si>
    <t>形　状 ・ 寸　法</t>
  </si>
  <si>
    <t>一千万円単位</t>
    <rPh sb="0" eb="1">
      <t>イッ</t>
    </rPh>
    <rPh sb="1" eb="4">
      <t>センマンエン</t>
    </rPh>
    <rPh sb="4" eb="6">
      <t>タンイ</t>
    </rPh>
    <phoneticPr fontId="61"/>
  </si>
  <si>
    <t>(As塊) BH 0.2</t>
  </si>
  <si>
    <t>円単位</t>
    <rPh sb="0" eb="1">
      <t>エン</t>
    </rPh>
    <rPh sb="1" eb="3">
      <t>タンイ</t>
    </rPh>
    <phoneticPr fontId="61"/>
  </si>
  <si>
    <t>十円単位</t>
    <rPh sb="0" eb="2">
      <t>ジュウエン</t>
    </rPh>
    <rPh sb="2" eb="4">
      <t>タンイ</t>
    </rPh>
    <phoneticPr fontId="61"/>
  </si>
  <si>
    <t>百円単位</t>
    <rPh sb="0" eb="2">
      <t>ヒャクエン</t>
    </rPh>
    <rPh sb="2" eb="4">
      <t>タンイ</t>
    </rPh>
    <phoneticPr fontId="61"/>
  </si>
  <si>
    <t>万円単位</t>
    <rPh sb="0" eb="2">
      <t>マンエン</t>
    </rPh>
    <rPh sb="2" eb="4">
      <t>タンイ</t>
    </rPh>
    <phoneticPr fontId="61"/>
  </si>
  <si>
    <t>↓入力　明記しない･･･3</t>
    <rPh sb="1" eb="3">
      <t>ニュウリョク</t>
    </rPh>
    <rPh sb="4" eb="6">
      <t>メイキ</t>
    </rPh>
    <phoneticPr fontId="61"/>
  </si>
  <si>
    <t>十万円単位</t>
    <rPh sb="0" eb="1">
      <t>ジュウ</t>
    </rPh>
    <rPh sb="1" eb="3">
      <t>マンエン</t>
    </rPh>
    <rPh sb="3" eb="5">
      <t>タンイ</t>
    </rPh>
    <phoneticPr fontId="61"/>
  </si>
  <si>
    <t>変更前・変更後or設計時･精算時を</t>
    <rPh sb="0" eb="3">
      <t>ヘンコウマエ</t>
    </rPh>
    <rPh sb="4" eb="7">
      <t>ヘンコウゴ</t>
    </rPh>
    <rPh sb="9" eb="12">
      <t>セッケイジ</t>
    </rPh>
    <rPh sb="13" eb="15">
      <t>セイサン</t>
    </rPh>
    <rPh sb="15" eb="16">
      <t>ジ</t>
    </rPh>
    <phoneticPr fontId="61"/>
  </si>
  <si>
    <t>百万円単位</t>
    <rPh sb="0" eb="1">
      <t>ヒャク</t>
    </rPh>
    <rPh sb="1" eb="3">
      <t>マンエン</t>
    </rPh>
    <rPh sb="3" eb="5">
      <t>タンイ</t>
    </rPh>
    <phoneticPr fontId="61"/>
  </si>
  <si>
    <t>十億円単位</t>
    <rPh sb="0" eb="1">
      <t>ジュウ</t>
    </rPh>
    <rPh sb="1" eb="3">
      <t>オクエン</t>
    </rPh>
    <rPh sb="3" eb="5">
      <t>タンイ</t>
    </rPh>
    <phoneticPr fontId="61"/>
  </si>
  <si>
    <t>準備費(ｱﾛｹ)</t>
    <rPh sb="0" eb="3">
      <t>ジュンビヒ</t>
    </rPh>
    <phoneticPr fontId="61"/>
  </si>
  <si>
    <t>DP=1.20m用　レジコン</t>
  </si>
  <si>
    <t>工事原価</t>
    <rPh sb="0" eb="2">
      <t>コウジ</t>
    </rPh>
    <rPh sb="2" eb="4">
      <t>ゲンカ</t>
    </rPh>
    <phoneticPr fontId="61"/>
  </si>
  <si>
    <t>組</t>
  </si>
  <si>
    <t>工　種</t>
    <rPh sb="0" eb="1">
      <t>コウ</t>
    </rPh>
    <rPh sb="2" eb="3">
      <t>シュ</t>
    </rPh>
    <phoneticPr fontId="61"/>
  </si>
  <si>
    <t>変更前･変更後を明記する･･･1</t>
    <rPh sb="0" eb="2">
      <t>ヘンコウ</t>
    </rPh>
    <rPh sb="2" eb="3">
      <t>マエ</t>
    </rPh>
    <rPh sb="4" eb="7">
      <t>ヘンコウゴ</t>
    </rPh>
    <rPh sb="8" eb="10">
      <t>メイキ</t>
    </rPh>
    <phoneticPr fontId="61"/>
  </si>
  <si>
    <t>安全費(Ａ)･･･1</t>
    <rPh sb="0" eb="2">
      <t>アンゼン</t>
    </rPh>
    <rPh sb="2" eb="3">
      <t>ヒ</t>
    </rPh>
    <phoneticPr fontId="61"/>
  </si>
  <si>
    <t>　↓入力 安全費(Ｂ)･･･2</t>
    <rPh sb="2" eb="4">
      <t>ニュウリョク</t>
    </rPh>
    <rPh sb="5" eb="7">
      <t>アンゼン</t>
    </rPh>
    <rPh sb="7" eb="8">
      <t>ヒ</t>
    </rPh>
    <phoneticPr fontId="61"/>
  </si>
  <si>
    <t>↓　内訳名称入力</t>
    <rPh sb="2" eb="4">
      <t>ウチワケ</t>
    </rPh>
    <rPh sb="4" eb="6">
      <t>メイショウ</t>
    </rPh>
    <rPh sb="6" eb="8">
      <t>ニュウリョク</t>
    </rPh>
    <phoneticPr fontId="61"/>
  </si>
  <si>
    <t>入力→</t>
    <rPh sb="0" eb="2">
      <t>ニュウリョク</t>
    </rPh>
    <phoneticPr fontId="61"/>
  </si>
  <si>
    <t>路盤工</t>
  </si>
  <si>
    <t>本工事費</t>
    <rPh sb="0" eb="3">
      <t>ホンコウジ</t>
    </rPh>
    <rPh sb="3" eb="4">
      <t>ヒ</t>
    </rPh>
    <phoneticPr fontId="61"/>
  </si>
  <si>
    <t>名　　　　　　　称</t>
    <rPh sb="0" eb="1">
      <t>ナ</t>
    </rPh>
    <rPh sb="8" eb="9">
      <t>ショウ</t>
    </rPh>
    <phoneticPr fontId="61"/>
  </si>
  <si>
    <t>初期頁　→</t>
    <rPh sb="0" eb="2">
      <t>ショキ</t>
    </rPh>
    <rPh sb="2" eb="3">
      <t>ページ</t>
    </rPh>
    <phoneticPr fontId="61"/>
  </si>
  <si>
    <t>金額入り・・・１</t>
    <rPh sb="0" eb="2">
      <t>キンガク</t>
    </rPh>
    <rPh sb="2" eb="3">
      <t>イ</t>
    </rPh>
    <phoneticPr fontId="61"/>
  </si>
  <si>
    <t>資材費</t>
    <rPh sb="0" eb="3">
      <t>シザイヒ</t>
    </rPh>
    <phoneticPr fontId="61"/>
  </si>
  <si>
    <t>変更前</t>
    <rPh sb="0" eb="3">
      <t>ヘンコウマエ</t>
    </rPh>
    <phoneticPr fontId="61"/>
  </si>
  <si>
    <t>↓入力 金額抜き・・・２</t>
    <rPh sb="1" eb="3">
      <t>ニュウリョク</t>
    </rPh>
    <rPh sb="4" eb="6">
      <t>キンガク</t>
    </rPh>
    <rPh sb="6" eb="7">
      <t>ヌ</t>
    </rPh>
    <phoneticPr fontId="61"/>
  </si>
  <si>
    <t>変更後</t>
    <rPh sb="0" eb="3">
      <t>ヘンコウゴ</t>
    </rPh>
    <phoneticPr fontId="61"/>
  </si>
  <si>
    <t>建設廃材処分費</t>
  </si>
  <si>
    <t>環境対策費は？</t>
    <rPh sb="0" eb="2">
      <t>カンキョウ</t>
    </rPh>
    <rPh sb="2" eb="5">
      <t>タイサクヒ</t>
    </rPh>
    <phoneticPr fontId="61"/>
  </si>
  <si>
    <t>見る・・・１</t>
    <rPh sb="0" eb="1">
      <t>ミ</t>
    </rPh>
    <phoneticPr fontId="61"/>
  </si>
  <si>
    <t>ｍ</t>
  </si>
  <si>
    <t>労務</t>
    <rPh sb="0" eb="2">
      <t>ロウム</t>
    </rPh>
    <phoneticPr fontId="61"/>
  </si>
  <si>
    <t>φ75×100L</t>
  </si>
  <si>
    <t>変　　　　更　　　　前</t>
  </si>
  <si>
    <t>変　　　　更　　　　後</t>
  </si>
  <si>
    <t>見積り掛率</t>
    <rPh sb="0" eb="2">
      <t>ミツ</t>
    </rPh>
    <rPh sb="3" eb="4">
      <t>カ</t>
    </rPh>
    <rPh sb="4" eb="5">
      <t>リツ</t>
    </rPh>
    <phoneticPr fontId="61"/>
  </si>
  <si>
    <t>　ジョイント継手工</t>
    <rPh sb="6" eb="8">
      <t>ツギテ</t>
    </rPh>
    <rPh sb="8" eb="9">
      <t>コウ</t>
    </rPh>
    <phoneticPr fontId="52"/>
  </si>
  <si>
    <t>見積り額</t>
    <rPh sb="0" eb="2">
      <t>ミツ</t>
    </rPh>
    <rPh sb="3" eb="4">
      <t>ガク</t>
    </rPh>
    <phoneticPr fontId="61"/>
  </si>
  <si>
    <t>掛率</t>
    <rPh sb="0" eb="1">
      <t>カ</t>
    </rPh>
    <rPh sb="1" eb="2">
      <t>リツ</t>
    </rPh>
    <phoneticPr fontId="61"/>
  </si>
  <si>
    <t>採用価格</t>
    <rPh sb="0" eb="2">
      <t>サイヨウ</t>
    </rPh>
    <rPh sb="2" eb="4">
      <t>カカク</t>
    </rPh>
    <phoneticPr fontId="61"/>
  </si>
  <si>
    <t>(最低価格)</t>
    <rPh sb="1" eb="3">
      <t>サイテイ</t>
    </rPh>
    <rPh sb="3" eb="5">
      <t>カカク</t>
    </rPh>
    <phoneticPr fontId="61"/>
  </si>
  <si>
    <t>リーダー</t>
  </si>
  <si>
    <t>消火栓室</t>
  </si>
  <si>
    <t>地下式単口消火栓</t>
  </si>
  <si>
    <t>　塩ビ管布設工</t>
    <rPh sb="1" eb="2">
      <t>エン</t>
    </rPh>
    <rPh sb="4" eb="7">
      <t>フセツ</t>
    </rPh>
    <phoneticPr fontId="52"/>
  </si>
  <si>
    <t>消火栓設置工事 内 訳 書</t>
    <rPh sb="0" eb="3">
      <t>ショウカセン</t>
    </rPh>
    <rPh sb="3" eb="5">
      <t>セッチ</t>
    </rPh>
    <rPh sb="8" eb="9">
      <t>ナイ</t>
    </rPh>
    <rPh sb="10" eb="11">
      <t>ワケ</t>
    </rPh>
    <rPh sb="12" eb="13">
      <t>ショ</t>
    </rPh>
    <phoneticPr fontId="61"/>
  </si>
  <si>
    <t>(</t>
  </si>
  <si>
    <t>本</t>
    <rPh sb="0" eb="1">
      <t>ホン</t>
    </rPh>
    <phoneticPr fontId="61"/>
  </si>
  <si>
    <t>変更設計額</t>
    <rPh sb="0" eb="2">
      <t>ヘンコウ</t>
    </rPh>
    <rPh sb="2" eb="4">
      <t>セッケイ</t>
    </rPh>
    <rPh sb="4" eb="5">
      <t>ガク</t>
    </rPh>
    <phoneticPr fontId="52"/>
  </si>
  <si>
    <t>富士川町 小林・天神中條 地内</t>
    <rPh sb="5" eb="7">
      <t>コバヤシ</t>
    </rPh>
    <rPh sb="8" eb="12">
      <t>テンジ</t>
    </rPh>
    <phoneticPr fontId="52"/>
  </si>
  <si>
    <t>率計算</t>
  </si>
  <si>
    <t>As t=5cm 人力</t>
  </si>
  <si>
    <t>対象額=工事原価</t>
    <rPh sb="0" eb="2">
      <t>タイショウ</t>
    </rPh>
    <rPh sb="2" eb="3">
      <t>ガク</t>
    </rPh>
    <rPh sb="4" eb="6">
      <t>コウジ</t>
    </rPh>
    <rPh sb="6" eb="8">
      <t>ゲンカ</t>
    </rPh>
    <phoneticPr fontId="61"/>
  </si>
  <si>
    <t>φ75×φ75</t>
  </si>
  <si>
    <t>役所名　→</t>
    <rPh sb="0" eb="2">
      <t>ヤクショ</t>
    </rPh>
    <rPh sb="2" eb="3">
      <t>メイ</t>
    </rPh>
    <phoneticPr fontId="61"/>
  </si>
  <si>
    <t>共通仮設費計</t>
  </si>
  <si>
    <t>←</t>
  </si>
  <si>
    <t>交通誘導員Ｂ</t>
    <rPh sb="0" eb="2">
      <t>コウツウ</t>
    </rPh>
    <rPh sb="2" eb="5">
      <t>ユウドウイン</t>
    </rPh>
    <phoneticPr fontId="61"/>
  </si>
  <si>
    <t>箇所</t>
  </si>
  <si>
    <t>HIVP－TS直管</t>
    <rPh sb="7" eb="9">
      <t>チョ</t>
    </rPh>
    <phoneticPr fontId="61"/>
  </si>
  <si>
    <t>再生クラッシャーラン</t>
  </si>
  <si>
    <t>(t≦15cm)</t>
  </si>
  <si>
    <t>　</t>
  </si>
  <si>
    <t>φ75　7.5K</t>
  </si>
  <si>
    <t>事業名</t>
    <rPh sb="0" eb="1">
      <t>コト</t>
    </rPh>
    <rPh sb="1" eb="2">
      <t>ギョウ</t>
    </rPh>
    <rPh sb="2" eb="3">
      <t>メイ</t>
    </rPh>
    <phoneticPr fontId="52"/>
  </si>
  <si>
    <t>円</t>
    <rPh sb="0" eb="1">
      <t>エン</t>
    </rPh>
    <phoneticPr fontId="52"/>
  </si>
  <si>
    <t>(t≦10cm)</t>
  </si>
  <si>
    <t>鉄蓋含　□500×350</t>
  </si>
  <si>
    <t>第 2 号 内 訳 明 細 書</t>
  </si>
  <si>
    <t>添付書類と記載内容が一致するよう変更してください.</t>
    <rPh sb="0" eb="2">
      <t>テンプ</t>
    </rPh>
    <rPh sb="2" eb="4">
      <t>ショルイ</t>
    </rPh>
    <rPh sb="5" eb="9">
      <t>キサイナイヨウ</t>
    </rPh>
    <rPh sb="10" eb="12">
      <t>イッチ</t>
    </rPh>
    <rPh sb="16" eb="18">
      <t>ヘンコウ</t>
    </rPh>
    <phoneticPr fontId="52"/>
  </si>
  <si>
    <t>資材</t>
    <rPh sb="0" eb="2">
      <t>シザイ</t>
    </rPh>
    <phoneticPr fontId="76"/>
  </si>
  <si>
    <t>埋戻工</t>
  </si>
  <si>
    <t>φ75 内外面粉体塗装</t>
    <rPh sb="4" eb="6">
      <t>ナイガイ</t>
    </rPh>
    <rPh sb="6" eb="7">
      <t>メン</t>
    </rPh>
    <rPh sb="7" eb="8">
      <t>コナ</t>
    </rPh>
    <rPh sb="8" eb="9">
      <t>カラダ</t>
    </rPh>
    <rPh sb="9" eb="11">
      <t>トソウ</t>
    </rPh>
    <phoneticPr fontId="61"/>
  </si>
  <si>
    <t>↓工事名記入</t>
    <rPh sb="1" eb="3">
      <t>コウジ</t>
    </rPh>
    <rPh sb="3" eb="4">
      <t>メイ</t>
    </rPh>
    <rPh sb="4" eb="6">
      <t>キニュウ</t>
    </rPh>
    <phoneticPr fontId="61"/>
  </si>
  <si>
    <t>工事場所</t>
    <rPh sb="0" eb="2">
      <t>コウジ</t>
    </rPh>
    <rPh sb="2" eb="3">
      <t>バ</t>
    </rPh>
    <rPh sb="3" eb="4">
      <t>トコロ</t>
    </rPh>
    <phoneticPr fontId="52"/>
  </si>
  <si>
    <t>富士川町役場上下水道課</t>
    <rPh sb="0" eb="4">
      <t>フジカワチョウ</t>
    </rPh>
    <rPh sb="4" eb="6">
      <t>ヤクバ</t>
    </rPh>
    <rPh sb="6" eb="8">
      <t>ジョウゲ</t>
    </rPh>
    <rPh sb="8" eb="10">
      <t>スイドウ</t>
    </rPh>
    <rPh sb="10" eb="11">
      <t>カ</t>
    </rPh>
    <phoneticPr fontId="61"/>
  </si>
  <si>
    <t>ｱﾛｹｰｼｮﾝは?</t>
  </si>
  <si>
    <t>)</t>
  </si>
  <si>
    <t>共通仮設費</t>
  </si>
  <si>
    <t>(％)</t>
  </si>
  <si>
    <t>φ75</t>
  </si>
  <si>
    <t>発生土 BH0.2</t>
  </si>
  <si>
    <t>φ75×150L</t>
  </si>
  <si>
    <t>合計</t>
    <rPh sb="0" eb="2">
      <t>ゴウケイ</t>
    </rPh>
    <phoneticPr fontId="61"/>
  </si>
  <si>
    <t>鋳鉄製</t>
  </si>
  <si>
    <t>4t車 L=5.0km</t>
  </si>
  <si>
    <t>1/2管材費(二次製品)</t>
  </si>
  <si>
    <t>小計</t>
  </si>
  <si>
    <t>基</t>
  </si>
  <si>
    <t xml:space="preserve"> </t>
  </si>
  <si>
    <t>消火栓設置工</t>
  </si>
  <si>
    <t>口</t>
  </si>
  <si>
    <t>直接工事費</t>
  </si>
  <si>
    <t>対象額=直接工事費-1/2管材費(二次製品)</t>
  </si>
  <si>
    <t>純工事費</t>
  </si>
  <si>
    <t>現場管理費</t>
  </si>
  <si>
    <t>現場管理費率=</t>
  </si>
  <si>
    <t>地下式単口消火栓φ75　2基　　　(別紙内訳書のとおり）</t>
  </si>
  <si>
    <t>消火栓工事</t>
    <rPh sb="0" eb="5">
      <t>ショウカセンコウジ</t>
    </rPh>
    <phoneticPr fontId="61"/>
  </si>
  <si>
    <t>補修弁</t>
  </si>
  <si>
    <t>R7年度
富士川町</t>
    <rPh sb="2" eb="4">
      <t>ネンド</t>
    </rPh>
    <phoneticPr fontId="52"/>
  </si>
  <si>
    <t>フランジ短管</t>
  </si>
  <si>
    <t>フランジ接合材料</t>
  </si>
  <si>
    <t>工事価格</t>
  </si>
  <si>
    <t>φ75　SUS304</t>
  </si>
  <si>
    <t>地下式単口　φ75</t>
  </si>
  <si>
    <t>消火栓室設置工</t>
  </si>
  <si>
    <t>フランジ継手工</t>
  </si>
  <si>
    <t>消火栓工事</t>
    <rPh sb="0" eb="3">
      <t>ショウカセン</t>
    </rPh>
    <phoneticPr fontId="61"/>
  </si>
  <si>
    <t>第 １ 号内訳明細書</t>
  </si>
  <si>
    <t>一般管理費率=</t>
  </si>
  <si>
    <t>F型台付丁字管</t>
    <rPh sb="4" eb="6">
      <t>テイジ</t>
    </rPh>
    <rPh sb="6" eb="7">
      <t>カン</t>
    </rPh>
    <phoneticPr fontId="61"/>
  </si>
  <si>
    <t>VSジョイント</t>
  </si>
  <si>
    <t>　塩ビ管切断工</t>
    <rPh sb="1" eb="2">
      <t>エン</t>
    </rPh>
    <rPh sb="3" eb="7">
      <t>カン</t>
    </rPh>
    <phoneticPr fontId="52"/>
  </si>
  <si>
    <t>(土砂) BH 0.2</t>
  </si>
  <si>
    <t>DP=1.20m用　レジコン　座台</t>
    <rPh sb="15" eb="17">
      <t>ザ</t>
    </rPh>
    <phoneticPr fontId="61"/>
  </si>
  <si>
    <t>土工</t>
    <rPh sb="0" eb="2">
      <t>ドコウ</t>
    </rPh>
    <phoneticPr fontId="61"/>
  </si>
  <si>
    <t>舗装切断工(As)</t>
  </si>
  <si>
    <t>審査</t>
    <rPh sb="0" eb="2">
      <t>シンサ</t>
    </rPh>
    <phoneticPr fontId="52"/>
  </si>
  <si>
    <t>舗装版破砕工(As）</t>
  </si>
  <si>
    <t>舗装工</t>
  </si>
  <si>
    <t>残土処理工</t>
  </si>
  <si>
    <t>機械力 BH 0.2</t>
  </si>
  <si>
    <t>(機械力)</t>
  </si>
  <si>
    <t>埋戻し用砂 BH0.2</t>
  </si>
  <si>
    <t>RC-40 t=10cm</t>
  </si>
  <si>
    <t>再生密粒度</t>
  </si>
  <si>
    <t>4t車 L=2.0km</t>
  </si>
  <si>
    <t>(As塊)</t>
  </si>
  <si>
    <t>ｍ2</t>
  </si>
  <si>
    <t>ｍ3</t>
  </si>
  <si>
    <t>一位</t>
    <rPh sb="0" eb="2">
      <t>イチイ</t>
    </rPh>
    <phoneticPr fontId="61"/>
  </si>
  <si>
    <t>代価</t>
    <rPh sb="0" eb="2">
      <t>ダイカ</t>
    </rPh>
    <phoneticPr fontId="61"/>
  </si>
  <si>
    <t>番号</t>
    <rPh sb="0" eb="2">
      <t>バンゴウ</t>
    </rPh>
    <phoneticPr fontId="61"/>
  </si>
  <si>
    <t>交通誘導員</t>
    <rPh sb="0" eb="5">
      <t>コウツウユウドウイン</t>
    </rPh>
    <phoneticPr fontId="61"/>
  </si>
  <si>
    <t>日数</t>
    <rPh sb="0" eb="1">
      <t>ニチ</t>
    </rPh>
    <rPh sb="1" eb="2">
      <t>スウ</t>
    </rPh>
    <phoneticPr fontId="61"/>
  </si>
  <si>
    <t>人数</t>
    <rPh sb="0" eb="2">
      <t>ニンズウ</t>
    </rPh>
    <phoneticPr fontId="61"/>
  </si>
  <si>
    <t>交通誘導員人数</t>
    <rPh sb="0" eb="2">
      <t>コウツウ</t>
    </rPh>
    <rPh sb="2" eb="5">
      <t>ユウドウイン</t>
    </rPh>
    <rPh sb="5" eb="7">
      <t>ニンズウ</t>
    </rPh>
    <phoneticPr fontId="61"/>
  </si>
  <si>
    <t>交通誘導員</t>
    <rPh sb="0" eb="4">
      <t>コウツウユウドウ</t>
    </rPh>
    <rPh sb="4" eb="5">
      <t>イン</t>
    </rPh>
    <phoneticPr fontId="61"/>
  </si>
  <si>
    <t>設    計    書</t>
    <rPh sb="0" eb="1">
      <t>セツ</t>
    </rPh>
    <rPh sb="5" eb="6">
      <t>ケイ</t>
    </rPh>
    <rPh sb="10" eb="11">
      <t>ショ</t>
    </rPh>
    <phoneticPr fontId="52"/>
  </si>
  <si>
    <t>工事名</t>
    <rPh sb="0" eb="2">
      <t>コウジ</t>
    </rPh>
    <rPh sb="2" eb="3">
      <t>メイ</t>
    </rPh>
    <phoneticPr fontId="52"/>
  </si>
  <si>
    <t>課長</t>
    <rPh sb="0" eb="2">
      <t>カチョウ</t>
    </rPh>
    <phoneticPr fontId="52"/>
  </si>
  <si>
    <t>工事概要</t>
    <rPh sb="0" eb="2">
      <t>コウジ</t>
    </rPh>
    <rPh sb="2" eb="4">
      <t>ガイヨウ</t>
    </rPh>
    <phoneticPr fontId="52"/>
  </si>
  <si>
    <t>設計額</t>
    <rPh sb="0" eb="1">
      <t>セツ</t>
    </rPh>
    <rPh sb="1" eb="2">
      <t>ケイ</t>
    </rPh>
    <rPh sb="2" eb="3">
      <t>ガク</t>
    </rPh>
    <phoneticPr fontId="52"/>
  </si>
  <si>
    <t>　第1号 消火栓工事</t>
    <rPh sb="1" eb="2">
      <t>ダイ</t>
    </rPh>
    <rPh sb="3" eb="4">
      <t>ゴウ</t>
    </rPh>
    <phoneticPr fontId="52"/>
  </si>
  <si>
    <t>消火栓設置工事</t>
  </si>
  <si>
    <t>精算額</t>
    <rPh sb="0" eb="2">
      <t>セイサン</t>
    </rPh>
    <rPh sb="2" eb="3">
      <t>ガク</t>
    </rPh>
    <phoneticPr fontId="52"/>
  </si>
  <si>
    <t>設計</t>
    <rPh sb="0" eb="2">
      <t>セッケイ</t>
    </rPh>
    <phoneticPr fontId="52"/>
  </si>
  <si>
    <t xml:space="preserve">共通仮設費率= 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</si>
</sst>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2">
    <numFmt numFmtId="8" formatCode="&quot;¥&quot;#,##0.00;[Red]&quot;¥&quot;\-#,##0.00"/>
    <numFmt numFmtId="41" formatCode="_ * #,##0_ ;_ * \-#,##0_ ;_ * &quot;-&quot;_ ;_ @_ "/>
    <numFmt numFmtId="176" formatCode="&quot;（&quot;@&quot;）&quot;"/>
    <numFmt numFmtId="177" formatCode="&quot;県営単 P.&quot;#"/>
    <numFmt numFmtId="178" formatCode="#,##0;\-#,##0;&quot;-&quot;"/>
    <numFmt numFmtId="179" formatCode="#,##0_);[Red]\(#,##0\)"/>
    <numFmt numFmtId="180" formatCode="0.0_ "/>
    <numFmt numFmtId="181" formatCode="#,##0;&quot;△ &quot;#,##0"/>
    <numFmt numFmtId="182" formatCode="#,##0.00_ "/>
    <numFmt numFmtId="183" formatCode="_(&quot;$&quot;* #,##0_);_(&quot;$&quot;* \(#,##0\);_(&quot;$&quot;* &quot;-&quot;_);_(@_)"/>
    <numFmt numFmtId="184" formatCode="#,##0.0_ "/>
    <numFmt numFmtId="185" formatCode="hh:mm\ \T\K"/>
    <numFmt numFmtId="186" formatCode="&quot;¥&quot;#,##0.00;[Red]&quot;¥&quot;\!\-&quot;¥&quot;#,##0.00"/>
    <numFmt numFmtId="187" formatCode="&quot;¥&quot;#,##0;[Red]&quot;¥&quot;\!\-&quot;¥&quot;#,##0"/>
    <numFmt numFmtId="188" formatCode="&quot;第&quot;00&quot;号内訳書&quot;"/>
    <numFmt numFmtId="189" formatCode="&quot;第&quot;#&quot;号&quot;"/>
    <numFmt numFmtId="190" formatCode="#,##0_ ;[Red]\-#,##0\ "/>
    <numFmt numFmtId="191" formatCode="0.0"/>
    <numFmt numFmtId="192" formatCode="&quot;代価第&quot;0&quot;号&quot;"/>
    <numFmt numFmtId="193" formatCode="#,##0.0"/>
    <numFmt numFmtId="194" formatCode="0.00&quot;%&quot;"/>
    <numFmt numFmtId="195" formatCode="#,##0_ "/>
  </numFmts>
  <fonts count="77">
    <font>
      <sz val="14"/>
      <color auto="1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12"/>
      <color auto="1"/>
      <name val="Arial"/>
      <family val="2"/>
    </font>
    <font>
      <sz val="8"/>
      <color auto="1"/>
      <name val="Arial"/>
      <family val="2"/>
    </font>
    <font>
      <sz val="10"/>
      <color indexed="8"/>
      <name val="Arial"/>
      <family val="2"/>
    </font>
    <font>
      <sz val="12"/>
      <color indexed="8"/>
      <name val="ＭＳ Ｐゴシック"/>
      <family val="3"/>
    </font>
    <font>
      <sz val="12"/>
      <color indexed="18"/>
      <name val="ＭＳ Ｐゴシック"/>
      <family val="3"/>
    </font>
    <font>
      <sz val="9"/>
      <color auto="1"/>
      <name val="Times New Roman"/>
      <family val="1"/>
    </font>
    <font>
      <b/>
      <sz val="12"/>
      <color auto="1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11"/>
      <color auto="1"/>
      <name val="Helv"/>
      <family val="2"/>
    </font>
    <font>
      <b/>
      <sz val="9"/>
      <color auto="1"/>
      <name val="Times New Roman"/>
      <family val="1"/>
    </font>
    <font>
      <sz val="11"/>
      <color auto="1"/>
      <name val="¾©"/>
      <family val="1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4"/>
      <color auto="1"/>
      <name val="ＭＳ 明朝"/>
      <family val="1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auto="1"/>
      <name val="明朝"/>
      <family val="1"/>
    </font>
    <font>
      <sz val="11"/>
      <color indexed="20"/>
      <name val="ＭＳ Ｐゴシック"/>
      <family val="3"/>
    </font>
    <font>
      <sz val="9"/>
      <color auto="1"/>
      <name val="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sz val="10.5"/>
      <color indexed="8"/>
      <name val="ＭＳ Ｐ明朝"/>
      <family val="1"/>
    </font>
    <font>
      <sz val="10.5"/>
      <color auto="1"/>
      <name val="ＭＳ Ｐ明朝"/>
      <family val="1"/>
    </font>
    <font>
      <sz val="12"/>
      <color auto="1"/>
      <name val="ＭＳ 明朝"/>
      <family val="1"/>
    </font>
    <font>
      <sz val="14"/>
      <color auto="1"/>
      <name val="ＭＳ Ｐ明朝"/>
      <family val="1"/>
    </font>
    <font>
      <sz val="10.5"/>
      <color theme="1"/>
      <name val="ＭＳ Ｐ明朝"/>
      <family val="1"/>
    </font>
    <font>
      <b/>
      <sz val="11"/>
      <color auto="1"/>
      <name val="明朝"/>
      <family val="1"/>
    </font>
    <font>
      <sz val="14"/>
      <color auto="1"/>
      <name val="ＭＳ ・団"/>
      <family val="1"/>
    </font>
    <font>
      <sz val="11"/>
      <color auto="1"/>
      <name val="・団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2"/>
      <color auto="1"/>
      <name val="System"/>
      <family val="2"/>
    </font>
    <font>
      <sz val="10"/>
      <color auto="1"/>
      <name val="ＭＳ 明朝"/>
      <family val="1"/>
    </font>
    <font>
      <sz val="10"/>
      <color auto="1"/>
      <name val="明朝"/>
      <family val="1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28"/>
      <color auto="1"/>
      <name val="ＭＳ Ｐゴシック"/>
      <family val="3"/>
    </font>
    <font>
      <sz val="14"/>
      <color auto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18"/>
      <color auto="1"/>
      <name val="ＭＳ Ｐゴシック"/>
      <family val="3"/>
    </font>
    <font>
      <b/>
      <sz val="22"/>
      <color indexed="10"/>
      <name val="ＭＳ Ｐゴシック"/>
      <family val="3"/>
    </font>
    <font>
      <b/>
      <sz val="20"/>
      <color indexed="10"/>
      <name val="ＭＳ Ｐゴシック"/>
      <family val="3"/>
    </font>
    <font>
      <b/>
      <sz val="11"/>
      <color indexed="10"/>
      <name val="ＭＳ Ｐゴシック"/>
      <family val="3"/>
    </font>
    <font>
      <sz val="7"/>
      <color auto="1"/>
      <name val="ＭＳ 明朝"/>
      <family val="1"/>
    </font>
    <font>
      <b/>
      <sz val="24"/>
      <color auto="1"/>
      <name val="ＭＳ Ｐ明朝"/>
      <family val="1"/>
    </font>
    <font>
      <b/>
      <u/>
      <sz val="24"/>
      <color auto="1"/>
      <name val="ＭＳ Ｐ明朝"/>
      <family val="1"/>
    </font>
    <font>
      <b/>
      <sz val="18"/>
      <color auto="1"/>
      <name val="ＭＳ Ｐ明朝"/>
      <family val="1"/>
    </font>
    <font>
      <sz val="18"/>
      <color auto="1"/>
      <name val="ＭＳ Ｐ明朝"/>
      <family val="1"/>
    </font>
    <font>
      <sz val="14"/>
      <color indexed="8"/>
      <name val="ＭＳ Ｐ明朝"/>
      <family val="1"/>
    </font>
    <font>
      <sz val="14"/>
      <color indexed="10"/>
      <name val="ＭＳ Ｐ明朝"/>
      <family val="1"/>
    </font>
    <font>
      <b/>
      <sz val="14"/>
      <color auto="1"/>
      <name val="ＭＳ Ｐ明朝"/>
      <family val="1"/>
    </font>
    <font>
      <u/>
      <sz val="14"/>
      <color auto="1"/>
      <name val="ＭＳ Ｐ明朝"/>
      <family val="1"/>
    </font>
    <font>
      <u/>
      <sz val="26"/>
      <color auto="1"/>
      <name val="ＭＳ Ｐ明朝"/>
      <family val="1"/>
    </font>
    <font>
      <sz val="12"/>
      <color auto="1"/>
      <name val="ＭＳ Ｐ明朝"/>
      <family val="1"/>
    </font>
    <font>
      <sz val="14"/>
      <color rgb="FFFF0000"/>
      <name val="ＭＳ Ｐ明朝"/>
      <family val="1"/>
    </font>
    <font>
      <sz val="14"/>
      <color rgb="FF0070C0"/>
      <name val="ＭＳ Ｐ明朝"/>
      <family val="1"/>
    </font>
    <font>
      <b/>
      <sz val="14"/>
      <color rgb="FFFF0000"/>
      <name val="ＭＳ Ｐ明朝"/>
      <family val="1"/>
    </font>
    <font>
      <sz val="12"/>
      <color indexed="8"/>
      <name val="ＭＳ Ｐ明朝"/>
      <family val="1"/>
    </font>
    <font>
      <sz val="12"/>
      <color auto="1"/>
      <name val="ＭＳ 明朝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</fills>
  <borders count="1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55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8" fontId="7" fillId="0" borderId="0" applyFill="0" applyBorder="0" applyAlignment="0"/>
    <xf numFmtId="179" fontId="3" fillId="0" borderId="0" applyFill="0" applyBorder="0" applyAlignment="0"/>
    <xf numFmtId="180" fontId="3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80" fontId="3" fillId="0" borderId="0" applyFill="0" applyBorder="0" applyAlignment="0"/>
    <xf numFmtId="0" fontId="4" fillId="0" borderId="0" applyFill="0" applyBorder="0" applyAlignment="0"/>
    <xf numFmtId="179" fontId="3" fillId="0" borderId="0" applyFill="0" applyBorder="0" applyAlignment="0"/>
    <xf numFmtId="181" fontId="8" fillId="0" borderId="0">
      <alignment vertical="center"/>
    </xf>
    <xf numFmtId="181" fontId="9" fillId="0" borderId="0"/>
    <xf numFmtId="180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180" fontId="3" fillId="0" borderId="0" applyFill="0" applyBorder="0" applyAlignment="0"/>
    <xf numFmtId="179" fontId="3" fillId="0" borderId="0" applyFill="0" applyBorder="0" applyAlignment="0"/>
    <xf numFmtId="180" fontId="3" fillId="0" borderId="0" applyFill="0" applyBorder="0" applyAlignment="0"/>
    <xf numFmtId="0" fontId="4" fillId="0" borderId="0" applyFill="0" applyBorder="0" applyAlignment="0"/>
    <xf numFmtId="179" fontId="3" fillId="0" borderId="0" applyFill="0" applyBorder="0" applyAlignment="0"/>
    <xf numFmtId="0" fontId="10" fillId="0" borderId="0">
      <alignment horizontal="left"/>
    </xf>
    <xf numFmtId="38" fontId="6" fillId="16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0" fontId="6" fillId="17" borderId="3" applyNumberFormat="0" applyBorder="0" applyAlignment="0" applyProtection="0"/>
    <xf numFmtId="180" fontId="3" fillId="0" borderId="0" applyFill="0" applyBorder="0" applyAlignment="0"/>
    <xf numFmtId="179" fontId="3" fillId="0" borderId="0" applyFill="0" applyBorder="0" applyAlignment="0"/>
    <xf numFmtId="180" fontId="3" fillId="0" borderId="0" applyFill="0" applyBorder="0" applyAlignment="0"/>
    <xf numFmtId="0" fontId="4" fillId="0" borderId="0" applyFill="0" applyBorder="0" applyAlignment="0"/>
    <xf numFmtId="179" fontId="3" fillId="0" borderId="0" applyFill="0" applyBorder="0" applyAlignment="0"/>
    <xf numFmtId="184" fontId="3" fillId="0" borderId="0"/>
    <xf numFmtId="0" fontId="4" fillId="0" borderId="0"/>
    <xf numFmtId="182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0" fontId="3" fillId="0" borderId="0" applyFill="0" applyBorder="0" applyAlignment="0"/>
    <xf numFmtId="179" fontId="3" fillId="0" borderId="0" applyFill="0" applyBorder="0" applyAlignment="0"/>
    <xf numFmtId="180" fontId="3" fillId="0" borderId="0" applyFill="0" applyBorder="0" applyAlignment="0"/>
    <xf numFmtId="0" fontId="4" fillId="0" borderId="0" applyFill="0" applyBorder="0" applyAlignment="0"/>
    <xf numFmtId="179" fontId="3" fillId="0" borderId="0" applyFill="0" applyBorder="0" applyAlignment="0"/>
    <xf numFmtId="4" fontId="10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49" fontId="7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15" fillId="0" borderId="0">
      <alignment horizontal="center"/>
    </xf>
    <xf numFmtId="40" fontId="16" fillId="0" borderId="0" applyFont="0" applyFill="0" applyBorder="0" applyAlignment="0" applyProtection="0"/>
    <xf numFmtId="8" fontId="16" fillId="0" borderId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24" borderId="5" applyNumberFormat="0" applyFon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0" borderId="0"/>
    <xf numFmtId="0" fontId="25" fillId="3" borderId="0" applyNumberFormat="0" applyBorder="0" applyAlignment="0" applyProtection="0">
      <alignment vertical="center"/>
    </xf>
    <xf numFmtId="2" fontId="26" fillId="0" borderId="9">
      <alignment horizontal="center"/>
    </xf>
    <xf numFmtId="0" fontId="20" fillId="0" borderId="0"/>
    <xf numFmtId="38" fontId="2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2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/>
    <xf numFmtId="0" fontId="20" fillId="0" borderId="0"/>
    <xf numFmtId="0" fontId="20" fillId="0" borderId="0"/>
    <xf numFmtId="0" fontId="3" fillId="0" borderId="0"/>
    <xf numFmtId="0" fontId="34" fillId="0" borderId="0"/>
    <xf numFmtId="0" fontId="35" fillId="0" borderId="0">
      <alignment vertical="center"/>
    </xf>
    <xf numFmtId="0" fontId="36" fillId="26" borderId="3">
      <alignment horizontal="center" vertical="center"/>
      <protection locked="0"/>
    </xf>
    <xf numFmtId="0" fontId="20" fillId="0" borderId="0"/>
    <xf numFmtId="0" fontId="3" fillId="0" borderId="0" applyFont="0" applyBorder="0" applyAlignment="0" applyProtection="0"/>
    <xf numFmtId="0" fontId="20" fillId="0" borderId="0"/>
    <xf numFmtId="0" fontId="3" fillId="0" borderId="0">
      <alignment vertical="center"/>
    </xf>
    <xf numFmtId="185" fontId="27" fillId="0" borderId="0"/>
    <xf numFmtId="0" fontId="37" fillId="0" borderId="0"/>
    <xf numFmtId="186" fontId="38" fillId="0" borderId="0" applyFont="0" applyFill="0" applyBorder="0" applyAlignment="0" applyProtection="0"/>
    <xf numFmtId="187" fontId="38" fillId="0" borderId="0" applyFont="0" applyFill="0" applyBorder="0" applyAlignment="0" applyProtection="0"/>
    <xf numFmtId="0" fontId="39" fillId="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90" fontId="44" fillId="0" borderId="13">
      <protection locked="0"/>
    </xf>
    <xf numFmtId="190" fontId="44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90" fontId="44" fillId="0" borderId="13">
      <protection locked="0"/>
    </xf>
    <xf numFmtId="190" fontId="44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0" fontId="45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92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90" fontId="44" fillId="0" borderId="13">
      <protection locked="0"/>
    </xf>
    <xf numFmtId="190" fontId="44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90" fontId="44" fillId="0" borderId="13">
      <protection locked="0"/>
    </xf>
    <xf numFmtId="190" fontId="44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0" fontId="45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91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9" fontId="3" fillId="0" borderId="13">
      <protection locked="0"/>
    </xf>
    <xf numFmtId="188" fontId="43" fillId="0" borderId="13">
      <protection locked="0"/>
    </xf>
    <xf numFmtId="188" fontId="43" fillId="0" borderId="13">
      <protection locked="0"/>
    </xf>
    <xf numFmtId="0" fontId="46" fillId="25" borderId="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38" fontId="20" fillId="0" borderId="0" applyFont="0" applyFill="0" applyBorder="0" applyAlignment="0" applyProtection="0"/>
  </cellStyleXfs>
  <cellXfs count="439">
    <xf numFmtId="0" fontId="0" fillId="0" borderId="0" xfId="0"/>
    <xf numFmtId="0" fontId="3" fillId="0" borderId="0" xfId="130" applyAlignment="1">
      <alignment vertical="center"/>
    </xf>
    <xf numFmtId="0" fontId="3" fillId="0" borderId="0" xfId="130" applyAlignment="1">
      <alignment horizontal="center" vertical="center"/>
    </xf>
    <xf numFmtId="0" fontId="53" fillId="0" borderId="0" xfId="130" applyFont="1" applyAlignment="1">
      <alignment horizontal="center" vertical="center"/>
    </xf>
    <xf numFmtId="0" fontId="54" fillId="0" borderId="15" xfId="130" applyFont="1" applyBorder="1" applyAlignment="1">
      <alignment horizontal="center" vertical="center"/>
    </xf>
    <xf numFmtId="0" fontId="55" fillId="0" borderId="16" xfId="130" applyFont="1" applyBorder="1" applyAlignment="1">
      <alignment horizontal="center" vertical="center"/>
    </xf>
    <xf numFmtId="0" fontId="55" fillId="0" borderId="17" xfId="130" applyFont="1" applyBorder="1" applyAlignment="1">
      <alignment horizontal="center" vertical="center"/>
    </xf>
    <xf numFmtId="0" fontId="55" fillId="0" borderId="18" xfId="130" applyFont="1" applyBorder="1" applyAlignment="1">
      <alignment horizontal="center" vertical="center"/>
    </xf>
    <xf numFmtId="0" fontId="55" fillId="0" borderId="19" xfId="130" applyFont="1" applyBorder="1" applyAlignment="1">
      <alignment horizontal="center" vertical="center"/>
    </xf>
    <xf numFmtId="0" fontId="55" fillId="0" borderId="20" xfId="130" applyFont="1" applyBorder="1" applyAlignment="1">
      <alignment horizontal="center" vertical="distributed" textRotation="255"/>
    </xf>
    <xf numFmtId="0" fontId="55" fillId="0" borderId="21" xfId="130" applyFont="1" applyBorder="1" applyAlignment="1">
      <alignment horizontal="center" vertical="center"/>
    </xf>
    <xf numFmtId="0" fontId="54" fillId="0" borderId="22" xfId="130" applyFont="1" applyBorder="1" applyAlignment="1">
      <alignment horizontal="center" vertical="center"/>
    </xf>
    <xf numFmtId="0" fontId="55" fillId="0" borderId="23" xfId="130" applyFont="1" applyBorder="1" applyAlignment="1">
      <alignment horizontal="distributed" vertical="center"/>
    </xf>
    <xf numFmtId="0" fontId="55" fillId="0" borderId="2" xfId="130" applyFont="1" applyBorder="1" applyAlignment="1">
      <alignment horizontal="distributed" vertical="center"/>
    </xf>
    <xf numFmtId="0" fontId="55" fillId="0" borderId="24" xfId="130" applyFont="1" applyBorder="1" applyAlignment="1">
      <alignment horizontal="distributed" vertical="center"/>
    </xf>
    <xf numFmtId="0" fontId="55" fillId="0" borderId="25" xfId="130" applyFont="1" applyBorder="1" applyAlignment="1">
      <alignment horizontal="distributed" vertical="center"/>
    </xf>
    <xf numFmtId="0" fontId="55" fillId="0" borderId="26" xfId="130" applyFont="1" applyBorder="1" applyAlignment="1">
      <alignment horizontal="center" vertical="center"/>
    </xf>
    <xf numFmtId="0" fontId="55" fillId="0" borderId="27" xfId="130" applyFont="1" applyBorder="1" applyAlignment="1">
      <alignment horizontal="center" vertical="distributed" textRotation="255"/>
    </xf>
    <xf numFmtId="0" fontId="55" fillId="0" borderId="28" xfId="130" applyFont="1" applyBorder="1" applyAlignment="1">
      <alignment horizontal="center" vertical="center"/>
    </xf>
    <xf numFmtId="0" fontId="54" fillId="0" borderId="29" xfId="130" applyFont="1" applyBorder="1" applyAlignment="1">
      <alignment horizontal="center" vertical="center"/>
    </xf>
    <xf numFmtId="0" fontId="56" fillId="0" borderId="30" xfId="130" applyFont="1" applyBorder="1" applyAlignment="1">
      <alignment vertical="center"/>
    </xf>
    <xf numFmtId="0" fontId="56" fillId="0" borderId="30" xfId="130" applyFont="1" applyBorder="1" applyAlignment="1">
      <alignment horizontal="left" vertical="top" indent="1"/>
    </xf>
    <xf numFmtId="0" fontId="56" fillId="0" borderId="30" xfId="130" applyFont="1" applyBorder="1" applyAlignment="1">
      <alignment horizontal="left" vertical="center"/>
    </xf>
    <xf numFmtId="0" fontId="56" fillId="0" borderId="31" xfId="130" applyFont="1" applyBorder="1" applyAlignment="1">
      <alignment vertical="center"/>
    </xf>
    <xf numFmtId="0" fontId="56" fillId="0" borderId="0" xfId="130" applyFont="1" applyBorder="1" applyAlignment="1">
      <alignment vertical="center"/>
    </xf>
    <xf numFmtId="0" fontId="56" fillId="0" borderId="0" xfId="130" applyFont="1" applyBorder="1" applyAlignment="1">
      <alignment horizontal="left" vertical="center"/>
    </xf>
    <xf numFmtId="0" fontId="56" fillId="0" borderId="32" xfId="130" applyFont="1" applyBorder="1" applyAlignment="1">
      <alignment vertical="center"/>
    </xf>
    <xf numFmtId="0" fontId="55" fillId="0" borderId="33" xfId="130" applyFont="1" applyBorder="1" applyAlignment="1">
      <alignment horizontal="center" vertical="center"/>
    </xf>
    <xf numFmtId="0" fontId="55" fillId="0" borderId="34" xfId="130" applyFont="1" applyBorder="1" applyAlignment="1">
      <alignment horizontal="center" vertical="center"/>
    </xf>
    <xf numFmtId="0" fontId="55" fillId="0" borderId="35" xfId="130" applyFont="1" applyBorder="1" applyAlignment="1">
      <alignment horizontal="center" vertical="center"/>
    </xf>
    <xf numFmtId="0" fontId="55" fillId="0" borderId="36" xfId="130" applyFont="1" applyBorder="1" applyAlignment="1">
      <alignment horizontal="left" vertical="center"/>
    </xf>
    <xf numFmtId="0" fontId="55" fillId="0" borderId="37" xfId="130" applyFont="1" applyBorder="1" applyAlignment="1">
      <alignment horizontal="left" vertical="center"/>
    </xf>
    <xf numFmtId="0" fontId="55" fillId="0" borderId="30" xfId="130" applyFont="1" applyBorder="1" applyAlignment="1">
      <alignment horizontal="left" vertical="center"/>
    </xf>
    <xf numFmtId="0" fontId="55" fillId="0" borderId="9" xfId="130" applyFont="1" applyBorder="1" applyAlignment="1">
      <alignment horizontal="left" vertical="center"/>
    </xf>
    <xf numFmtId="38" fontId="54" fillId="0" borderId="37" xfId="111" applyFont="1" applyBorder="1" applyAlignment="1">
      <alignment horizontal="right" vertical="center" wrapText="1"/>
    </xf>
    <xf numFmtId="0" fontId="54" fillId="0" borderId="38" xfId="130" applyFont="1" applyBorder="1" applyAlignment="1">
      <alignment horizontal="center" vertical="center" shrinkToFit="1"/>
    </xf>
    <xf numFmtId="0" fontId="55" fillId="0" borderId="23" xfId="130" applyFont="1" applyBorder="1" applyAlignment="1">
      <alignment horizontal="left" vertical="center"/>
    </xf>
    <xf numFmtId="0" fontId="55" fillId="0" borderId="2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25" xfId="130" applyFont="1" applyBorder="1" applyAlignment="1">
      <alignment horizontal="left" vertical="center"/>
    </xf>
    <xf numFmtId="38" fontId="54" fillId="0" borderId="2" xfId="111" applyFont="1" applyBorder="1" applyAlignment="1">
      <alignment horizontal="right" vertical="center"/>
    </xf>
    <xf numFmtId="0" fontId="57" fillId="0" borderId="15" xfId="130" applyFont="1" applyBorder="1" applyAlignment="1">
      <alignment horizontal="center" vertical="center"/>
    </xf>
    <xf numFmtId="0" fontId="57" fillId="0" borderId="29" xfId="130" applyFont="1" applyBorder="1" applyAlignment="1">
      <alignment horizontal="center" vertical="center"/>
    </xf>
    <xf numFmtId="0" fontId="54" fillId="0" borderId="34" xfId="130" applyFont="1" applyBorder="1" applyAlignment="1">
      <alignment horizontal="right" vertical="center"/>
    </xf>
    <xf numFmtId="0" fontId="55" fillId="0" borderId="24" xfId="130" applyFont="1" applyBorder="1" applyAlignment="1">
      <alignment horizontal="left" vertical="center"/>
    </xf>
    <xf numFmtId="0" fontId="55" fillId="0" borderId="3" xfId="130" applyFont="1" applyBorder="1" applyAlignment="1">
      <alignment horizontal="center" vertical="center"/>
    </xf>
    <xf numFmtId="0" fontId="54" fillId="0" borderId="38" xfId="130" applyFont="1" applyBorder="1" applyAlignment="1">
      <alignment horizontal="center" vertical="center"/>
    </xf>
    <xf numFmtId="0" fontId="54" fillId="0" borderId="37" xfId="130" applyFont="1" applyBorder="1" applyAlignment="1">
      <alignment horizontal="right" vertical="center"/>
    </xf>
    <xf numFmtId="0" fontId="55" fillId="0" borderId="25" xfId="130" applyFont="1" applyBorder="1" applyAlignment="1">
      <alignment horizontal="left" vertical="center" shrinkToFit="1"/>
    </xf>
    <xf numFmtId="0" fontId="57" fillId="0" borderId="22" xfId="130" applyFont="1" applyBorder="1" applyAlignment="1">
      <alignment horizontal="center" vertical="center"/>
    </xf>
    <xf numFmtId="0" fontId="55" fillId="0" borderId="38" xfId="130" applyFont="1" applyBorder="1" applyAlignment="1">
      <alignment horizontal="center" vertical="center" wrapText="1"/>
    </xf>
    <xf numFmtId="0" fontId="55" fillId="0" borderId="39" xfId="130" applyFont="1" applyBorder="1" applyAlignment="1">
      <alignment horizontal="left" vertical="center"/>
    </xf>
    <xf numFmtId="0" fontId="55" fillId="0" borderId="40" xfId="130" applyFont="1" applyBorder="1" applyAlignment="1">
      <alignment horizontal="left" vertical="center" shrinkToFit="1"/>
    </xf>
    <xf numFmtId="0" fontId="55" fillId="0" borderId="41" xfId="130" applyFont="1" applyBorder="1" applyAlignment="1">
      <alignment horizontal="left" vertical="center"/>
    </xf>
    <xf numFmtId="0" fontId="55" fillId="0" borderId="40" xfId="130" applyFont="1" applyBorder="1" applyAlignment="1">
      <alignment horizontal="left" vertical="center"/>
    </xf>
    <xf numFmtId="0" fontId="54" fillId="0" borderId="42" xfId="130" applyFont="1" applyBorder="1" applyAlignment="1">
      <alignment horizontal="right" vertical="center"/>
    </xf>
    <xf numFmtId="0" fontId="56" fillId="0" borderId="43" xfId="130" applyFont="1" applyBorder="1" applyAlignment="1">
      <alignment vertical="center"/>
    </xf>
    <xf numFmtId="0" fontId="56" fillId="0" borderId="44" xfId="130" applyFont="1" applyBorder="1" applyAlignment="1">
      <alignment vertical="center"/>
    </xf>
    <xf numFmtId="0" fontId="58" fillId="0" borderId="0" xfId="130" applyFont="1" applyAlignment="1">
      <alignment vertical="center"/>
    </xf>
    <xf numFmtId="0" fontId="59" fillId="0" borderId="0" xfId="130" applyFont="1" applyAlignment="1">
      <alignment vertical="center"/>
    </xf>
    <xf numFmtId="0" fontId="60" fillId="0" borderId="0" xfId="130" applyFont="1" applyAlignment="1">
      <alignment vertical="center"/>
    </xf>
    <xf numFmtId="0" fontId="34" fillId="0" borderId="0" xfId="0" applyFont="1"/>
    <xf numFmtId="193" fontId="34" fillId="0" borderId="0" xfId="0" applyNumberFormat="1" applyFont="1"/>
    <xf numFmtId="3" fontId="34" fillId="0" borderId="0" xfId="0" applyNumberFormat="1" applyFont="1"/>
    <xf numFmtId="0" fontId="34" fillId="0" borderId="0" xfId="0" applyFont="1" applyAlignment="1">
      <alignment horizontal="center"/>
    </xf>
    <xf numFmtId="0" fontId="34" fillId="0" borderId="45" xfId="0" applyFont="1" applyBorder="1" applyAlignment="1">
      <alignment horizontal="centerContinuous"/>
    </xf>
    <xf numFmtId="0" fontId="34" fillId="0" borderId="45" xfId="0" applyFont="1" applyBorder="1"/>
    <xf numFmtId="0" fontId="34" fillId="0" borderId="46" xfId="0" applyFont="1" applyBorder="1"/>
    <xf numFmtId="0" fontId="34" fillId="0" borderId="47" xfId="0" applyFont="1" applyBorder="1"/>
    <xf numFmtId="0" fontId="34" fillId="0" borderId="48" xfId="0" applyFont="1" applyBorder="1"/>
    <xf numFmtId="0" fontId="34" fillId="0" borderId="49" xfId="0" applyFont="1" applyBorder="1" applyAlignment="1">
      <alignment horizontal="centerContinuous"/>
    </xf>
    <xf numFmtId="0" fontId="34" fillId="0" borderId="50" xfId="0" applyFont="1" applyBorder="1"/>
    <xf numFmtId="0" fontId="34" fillId="0" borderId="51" xfId="0" applyFont="1" applyBorder="1"/>
    <xf numFmtId="0" fontId="34" fillId="0" borderId="52" xfId="0" applyFont="1" applyBorder="1"/>
    <xf numFmtId="0" fontId="34" fillId="0" borderId="53" xfId="0" applyFont="1" applyBorder="1"/>
    <xf numFmtId="0" fontId="34" fillId="0" borderId="54" xfId="0" applyFont="1" applyBorder="1"/>
    <xf numFmtId="0" fontId="34" fillId="0" borderId="55" xfId="0" applyFont="1" applyBorder="1"/>
    <xf numFmtId="0" fontId="34" fillId="0" borderId="56" xfId="0" applyFont="1" applyBorder="1"/>
    <xf numFmtId="0" fontId="34" fillId="0" borderId="0" xfId="0" applyFont="1" applyAlignment="1">
      <alignment horizontal="left"/>
    </xf>
    <xf numFmtId="0" fontId="34" fillId="0" borderId="57" xfId="0" applyFont="1" applyBorder="1"/>
    <xf numFmtId="0" fontId="34" fillId="0" borderId="58" xfId="0" applyFont="1" applyBorder="1"/>
    <xf numFmtId="0" fontId="34" fillId="0" borderId="59" xfId="0" applyFont="1" applyBorder="1"/>
    <xf numFmtId="0" fontId="34" fillId="0" borderId="60" xfId="0" applyFont="1" applyBorder="1"/>
    <xf numFmtId="0" fontId="34" fillId="0" borderId="61" xfId="0" applyFont="1" applyBorder="1"/>
    <xf numFmtId="0" fontId="34" fillId="0" borderId="62" xfId="0" applyFont="1" applyBorder="1" applyAlignment="1">
      <alignment horizontal="center"/>
    </xf>
    <xf numFmtId="0" fontId="34" fillId="0" borderId="62" xfId="0" applyFont="1" applyBorder="1" applyAlignment="1">
      <alignment horizontal="right"/>
    </xf>
    <xf numFmtId="0" fontId="34" fillId="0" borderId="0" xfId="0" applyFont="1" applyAlignment="1">
      <alignment horizontal="right"/>
    </xf>
    <xf numFmtId="0" fontId="34" fillId="0" borderId="62" xfId="0" applyFont="1" applyBorder="1"/>
    <xf numFmtId="0" fontId="34" fillId="0" borderId="0" xfId="0" applyFont="1" applyAlignment="1">
      <alignment horizontal="centerContinuous"/>
    </xf>
    <xf numFmtId="0" fontId="62" fillId="0" borderId="0" xfId="0" applyFont="1" applyAlignment="1"/>
    <xf numFmtId="0" fontId="34" fillId="0" borderId="63" xfId="0" applyFont="1" applyBorder="1"/>
    <xf numFmtId="0" fontId="34" fillId="0" borderId="64" xfId="0" applyFont="1" applyBorder="1"/>
    <xf numFmtId="0" fontId="34" fillId="0" borderId="64" xfId="0" applyFont="1" applyBorder="1" applyAlignment="1">
      <alignment horizontal="center"/>
    </xf>
    <xf numFmtId="0" fontId="34" fillId="0" borderId="65" xfId="0" applyFont="1" applyBorder="1"/>
    <xf numFmtId="0" fontId="34" fillId="0" borderId="66" xfId="0" applyFont="1" applyBorder="1"/>
    <xf numFmtId="0" fontId="34" fillId="0" borderId="67" xfId="0" applyFont="1" applyBorder="1"/>
    <xf numFmtId="0" fontId="34" fillId="0" borderId="67" xfId="0" applyFont="1" applyBorder="1" applyAlignment="1">
      <alignment horizontal="center"/>
    </xf>
    <xf numFmtId="0" fontId="34" fillId="0" borderId="66" xfId="0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63" fillId="0" borderId="0" xfId="0" applyFont="1" applyAlignment="1"/>
    <xf numFmtId="0" fontId="34" fillId="0" borderId="70" xfId="0" applyFont="1" applyBorder="1"/>
    <xf numFmtId="0" fontId="34" fillId="0" borderId="71" xfId="0" applyFont="1" applyBorder="1"/>
    <xf numFmtId="0" fontId="34" fillId="0" borderId="71" xfId="0" applyFont="1" applyBorder="1" applyAlignment="1">
      <alignment horizontal="center"/>
    </xf>
    <xf numFmtId="0" fontId="34" fillId="0" borderId="72" xfId="0" applyFont="1" applyBorder="1"/>
    <xf numFmtId="0" fontId="34" fillId="0" borderId="13" xfId="0" applyFont="1" applyBorder="1"/>
    <xf numFmtId="0" fontId="34" fillId="0" borderId="73" xfId="0" applyFont="1" applyBorder="1"/>
    <xf numFmtId="0" fontId="34" fillId="0" borderId="74" xfId="0" applyFont="1" applyBorder="1"/>
    <xf numFmtId="0" fontId="34" fillId="0" borderId="75" xfId="0" applyFont="1" applyBorder="1"/>
    <xf numFmtId="0" fontId="34" fillId="0" borderId="76" xfId="0" applyFont="1" applyBorder="1"/>
    <xf numFmtId="0" fontId="34" fillId="0" borderId="32" xfId="0" applyFont="1" applyBorder="1"/>
    <xf numFmtId="0" fontId="34" fillId="0" borderId="77" xfId="0" applyFont="1" applyBorder="1" applyAlignment="1">
      <alignment shrinkToFit="1"/>
    </xf>
    <xf numFmtId="0" fontId="34" fillId="0" borderId="0" xfId="0" applyFont="1" applyAlignment="1">
      <alignment shrinkToFit="1"/>
    </xf>
    <xf numFmtId="0" fontId="34" fillId="0" borderId="77" xfId="0" applyFont="1" applyBorder="1" applyAlignment="1">
      <alignment horizontal="left"/>
    </xf>
    <xf numFmtId="0" fontId="34" fillId="0" borderId="78" xfId="0" applyFont="1" applyBorder="1" applyAlignment="1">
      <alignment horizontal="distributed"/>
    </xf>
    <xf numFmtId="0" fontId="34" fillId="0" borderId="0" xfId="0" applyFont="1" applyAlignment="1">
      <alignment horizontal="distributed"/>
    </xf>
    <xf numFmtId="0" fontId="34" fillId="0" borderId="79" xfId="0" applyFont="1" applyBorder="1" applyAlignment="1">
      <alignment horizontal="distributed"/>
    </xf>
    <xf numFmtId="0" fontId="34" fillId="0" borderId="80" xfId="0" applyFont="1" applyBorder="1" applyAlignment="1">
      <alignment horizontal="distributed"/>
    </xf>
    <xf numFmtId="0" fontId="34" fillId="0" borderId="77" xfId="0" applyFont="1" applyBorder="1" applyAlignment="1">
      <alignment horizontal="distributed"/>
    </xf>
    <xf numFmtId="0" fontId="64" fillId="0" borderId="25" xfId="0" applyFont="1" applyBorder="1" applyAlignment="1">
      <alignment horizontal="center"/>
    </xf>
    <xf numFmtId="0" fontId="65" fillId="0" borderId="77" xfId="0" applyFont="1" applyBorder="1" applyAlignment="1">
      <alignment horizontal="center"/>
    </xf>
    <xf numFmtId="0" fontId="34" fillId="0" borderId="81" xfId="0" applyFont="1" applyBorder="1"/>
    <xf numFmtId="0" fontId="34" fillId="0" borderId="82" xfId="0" applyFont="1" applyBorder="1"/>
    <xf numFmtId="0" fontId="34" fillId="0" borderId="83" xfId="0" applyFont="1" applyBorder="1"/>
    <xf numFmtId="0" fontId="34" fillId="0" borderId="83" xfId="0" applyFont="1" applyBorder="1" applyAlignment="1">
      <alignment horizontal="center"/>
    </xf>
    <xf numFmtId="0" fontId="34" fillId="0" borderId="84" xfId="0" applyFont="1" applyBorder="1"/>
    <xf numFmtId="0" fontId="34" fillId="0" borderId="85" xfId="0" applyFont="1" applyBorder="1"/>
    <xf numFmtId="0" fontId="34" fillId="0" borderId="86" xfId="0" applyFont="1" applyBorder="1"/>
    <xf numFmtId="0" fontId="34" fillId="0" borderId="87" xfId="0" applyFont="1" applyBorder="1"/>
    <xf numFmtId="0" fontId="34" fillId="0" borderId="88" xfId="0" applyFont="1" applyBorder="1"/>
    <xf numFmtId="0" fontId="34" fillId="0" borderId="77" xfId="0" applyFont="1" applyBorder="1"/>
    <xf numFmtId="0" fontId="34" fillId="0" borderId="78" xfId="0" applyFont="1" applyBorder="1"/>
    <xf numFmtId="0" fontId="34" fillId="0" borderId="79" xfId="0" applyFont="1" applyBorder="1"/>
    <xf numFmtId="0" fontId="34" fillId="0" borderId="80" xfId="0" applyFont="1" applyBorder="1"/>
    <xf numFmtId="10" fontId="34" fillId="0" borderId="77" xfId="0" applyNumberFormat="1" applyFont="1" applyBorder="1" applyAlignment="1">
      <alignment horizontal="left"/>
    </xf>
    <xf numFmtId="0" fontId="34" fillId="0" borderId="89" xfId="0" applyFont="1" applyBorder="1"/>
    <xf numFmtId="0" fontId="34" fillId="0" borderId="90" xfId="0" applyFont="1" applyBorder="1"/>
    <xf numFmtId="0" fontId="34" fillId="0" borderId="90" xfId="0" applyFont="1" applyBorder="1" applyAlignment="1">
      <alignment horizontal="center"/>
    </xf>
    <xf numFmtId="0" fontId="34" fillId="0" borderId="91" xfId="0" applyFont="1" applyBorder="1"/>
    <xf numFmtId="0" fontId="34" fillId="0" borderId="92" xfId="0" applyFont="1" applyBorder="1" applyAlignment="1">
      <alignment horizontal="center"/>
    </xf>
    <xf numFmtId="0" fontId="34" fillId="0" borderId="93" xfId="0" applyFont="1" applyBorder="1" applyAlignment="1">
      <alignment horizontal="center"/>
    </xf>
    <xf numFmtId="0" fontId="34" fillId="0" borderId="94" xfId="0" applyFont="1" applyBorder="1" applyAlignment="1">
      <alignment horizontal="center"/>
    </xf>
    <xf numFmtId="0" fontId="34" fillId="0" borderId="95" xfId="0" applyFont="1" applyBorder="1" applyAlignment="1">
      <alignment horizontal="center"/>
    </xf>
    <xf numFmtId="193" fontId="34" fillId="0" borderId="81" xfId="0" applyNumberFormat="1" applyFont="1" applyBorder="1"/>
    <xf numFmtId="193" fontId="34" fillId="0" borderId="76" xfId="0" applyNumberFormat="1" applyFont="1" applyBorder="1"/>
    <xf numFmtId="193" fontId="34" fillId="0" borderId="0" xfId="0" applyNumberFormat="1" applyFont="1" applyAlignment="1">
      <alignment horizontal="centerContinuous"/>
    </xf>
    <xf numFmtId="193" fontId="34" fillId="0" borderId="13" xfId="0" applyNumberFormat="1" applyFont="1" applyBorder="1"/>
    <xf numFmtId="193" fontId="34" fillId="0" borderId="93" xfId="0" applyNumberFormat="1" applyFont="1" applyBorder="1" applyAlignment="1">
      <alignment horizontal="center" vertical="center"/>
    </xf>
    <xf numFmtId="0" fontId="34" fillId="0" borderId="91" xfId="0" applyFont="1" applyBorder="1" applyAlignment="1">
      <alignment horizontal="center" vertical="center"/>
    </xf>
    <xf numFmtId="193" fontId="34" fillId="0" borderId="77" xfId="0" applyNumberFormat="1" applyFont="1" applyBorder="1"/>
    <xf numFmtId="193" fontId="34" fillId="0" borderId="78" xfId="0" applyNumberFormat="1" applyFont="1" applyBorder="1"/>
    <xf numFmtId="193" fontId="34" fillId="0" borderId="79" xfId="0" applyNumberFormat="1" applyFont="1" applyBorder="1"/>
    <xf numFmtId="193" fontId="34" fillId="0" borderId="80" xfId="0" applyNumberFormat="1" applyFont="1" applyBorder="1"/>
    <xf numFmtId="3" fontId="34" fillId="0" borderId="93" xfId="0" applyNumberFormat="1" applyFont="1" applyBorder="1" applyAlignment="1">
      <alignment horizontal="center" vertical="center"/>
    </xf>
    <xf numFmtId="0" fontId="34" fillId="0" borderId="92" xfId="0" applyFont="1" applyBorder="1"/>
    <xf numFmtId="0" fontId="34" fillId="0" borderId="93" xfId="0" applyFont="1" applyBorder="1"/>
    <xf numFmtId="0" fontId="34" fillId="0" borderId="94" xfId="0" applyFont="1" applyBorder="1"/>
    <xf numFmtId="0" fontId="34" fillId="0" borderId="95" xfId="0" applyFont="1" applyBorder="1"/>
    <xf numFmtId="3" fontId="34" fillId="0" borderId="81" xfId="0" applyNumberFormat="1" applyFont="1" applyBorder="1"/>
    <xf numFmtId="3" fontId="34" fillId="0" borderId="82" xfId="0" applyNumberFormat="1" applyFont="1" applyBorder="1"/>
    <xf numFmtId="3" fontId="34" fillId="0" borderId="83" xfId="0" applyNumberFormat="1" applyFont="1" applyBorder="1" applyAlignment="1">
      <alignment horizontal="centerContinuous"/>
    </xf>
    <xf numFmtId="3" fontId="34" fillId="0" borderId="85" xfId="0" applyNumberFormat="1" applyFont="1" applyBorder="1"/>
    <xf numFmtId="3" fontId="34" fillId="0" borderId="90" xfId="557" applyNumberFormat="1" applyFont="1" applyFill="1" applyBorder="1"/>
    <xf numFmtId="3" fontId="34" fillId="0" borderId="92" xfId="557" applyNumberFormat="1" applyFont="1" applyFill="1" applyBorder="1" applyAlignment="1">
      <alignment horizontal="right"/>
    </xf>
    <xf numFmtId="3" fontId="34" fillId="0" borderId="93" xfId="557" applyNumberFormat="1" applyFont="1" applyFill="1" applyBorder="1" applyAlignment="1">
      <alignment horizontal="right"/>
    </xf>
    <xf numFmtId="3" fontId="34" fillId="0" borderId="90" xfId="557" applyNumberFormat="1" applyFont="1" applyFill="1" applyBorder="1" applyAlignment="1">
      <alignment horizontal="right"/>
    </xf>
    <xf numFmtId="3" fontId="34" fillId="0" borderId="93" xfId="557" applyNumberFormat="1" applyFont="1" applyFill="1" applyBorder="1"/>
    <xf numFmtId="3" fontId="34" fillId="0" borderId="90" xfId="557" quotePrefix="1" applyNumberFormat="1" applyFont="1" applyFill="1" applyBorder="1" applyAlignment="1">
      <alignment horizontal="right"/>
    </xf>
    <xf numFmtId="3" fontId="34" fillId="0" borderId="94" xfId="557" applyNumberFormat="1" applyFont="1" applyFill="1" applyBorder="1" applyAlignment="1">
      <alignment horizontal="right"/>
    </xf>
    <xf numFmtId="3" fontId="34" fillId="0" borderId="0" xfId="0" applyNumberFormat="1" applyFont="1" applyAlignment="1">
      <alignment horizontal="centerContinuous"/>
    </xf>
    <xf numFmtId="3" fontId="34" fillId="0" borderId="95" xfId="557" applyNumberFormat="1" applyFont="1" applyFill="1" applyBorder="1" applyAlignment="1">
      <alignment horizontal="right"/>
    </xf>
    <xf numFmtId="3" fontId="34" fillId="0" borderId="92" xfId="557" quotePrefix="1" applyNumberFormat="1" applyFont="1" applyFill="1" applyBorder="1" applyAlignment="1">
      <alignment horizontal="right"/>
    </xf>
    <xf numFmtId="0" fontId="34" fillId="0" borderId="83" xfId="0" applyFont="1" applyBorder="1" applyAlignment="1">
      <alignment horizontal="centerContinuous"/>
    </xf>
    <xf numFmtId="0" fontId="66" fillId="0" borderId="96" xfId="0" applyFont="1" applyBorder="1"/>
    <xf numFmtId="0" fontId="66" fillId="0" borderId="78" xfId="0" applyFont="1" applyBorder="1"/>
    <xf numFmtId="0" fontId="66" fillId="0" borderId="77" xfId="0" applyFont="1" applyBorder="1"/>
    <xf numFmtId="0" fontId="34" fillId="0" borderId="78" xfId="0" applyFont="1" applyBorder="1" applyAlignment="1">
      <alignment horizontal="left"/>
    </xf>
    <xf numFmtId="0" fontId="34" fillId="0" borderId="0" xfId="0" applyFont="1" applyAlignment="1">
      <alignment horizontal="left" shrinkToFit="1"/>
    </xf>
    <xf numFmtId="0" fontId="66" fillId="0" borderId="77" xfId="0" applyFont="1" applyBorder="1" applyAlignment="1">
      <alignment horizontal="left" shrinkToFit="1"/>
    </xf>
    <xf numFmtId="0" fontId="66" fillId="0" borderId="79" xfId="0" applyFont="1" applyBorder="1"/>
    <xf numFmtId="0" fontId="66" fillId="0" borderId="80" xfId="0" applyFont="1" applyBorder="1"/>
    <xf numFmtId="0" fontId="66" fillId="0" borderId="0" xfId="0" applyFont="1"/>
    <xf numFmtId="0" fontId="34" fillId="0" borderId="78" xfId="0" applyFont="1" applyBorder="1" applyAlignment="1">
      <alignment shrinkToFit="1"/>
    </xf>
    <xf numFmtId="194" fontId="66" fillId="0" borderId="96" xfId="0" applyNumberFormat="1" applyFont="1" applyBorder="1" applyAlignment="1">
      <alignment horizontal="left"/>
    </xf>
    <xf numFmtId="0" fontId="34" fillId="0" borderId="77" xfId="0" applyFont="1" applyBorder="1" applyAlignment="1">
      <alignment horizontal="left" shrinkToFit="1"/>
    </xf>
    <xf numFmtId="0" fontId="34" fillId="0" borderId="96" xfId="0" applyFont="1" applyBorder="1"/>
    <xf numFmtId="0" fontId="34" fillId="0" borderId="76" xfId="0" applyFont="1" applyBorder="1" applyAlignment="1">
      <alignment horizontal="right"/>
    </xf>
    <xf numFmtId="0" fontId="34" fillId="0" borderId="79" xfId="0" applyFont="1" applyBorder="1" applyAlignment="1">
      <alignment shrinkToFit="1"/>
    </xf>
    <xf numFmtId="38" fontId="34" fillId="0" borderId="0" xfId="557" applyFont="1" applyFill="1" applyBorder="1"/>
    <xf numFmtId="38" fontId="34" fillId="0" borderId="77" xfId="557" applyFont="1" applyFill="1" applyBorder="1"/>
    <xf numFmtId="38" fontId="34" fillId="0" borderId="78" xfId="557" applyFont="1" applyFill="1" applyBorder="1"/>
    <xf numFmtId="3" fontId="34" fillId="0" borderId="78" xfId="0" applyNumberFormat="1" applyFont="1" applyBorder="1"/>
    <xf numFmtId="38" fontId="34" fillId="0" borderId="0" xfId="109" applyFont="1" applyFill="1" applyBorder="1" applyAlignment="1">
      <alignment shrinkToFit="1"/>
    </xf>
    <xf numFmtId="38" fontId="34" fillId="0" borderId="77" xfId="109" applyFont="1" applyFill="1" applyBorder="1" applyAlignment="1">
      <alignment shrinkToFit="1"/>
    </xf>
    <xf numFmtId="3" fontId="34" fillId="0" borderId="79" xfId="0" applyNumberFormat="1" applyFont="1" applyBorder="1" applyAlignment="1">
      <alignment shrinkToFit="1"/>
    </xf>
    <xf numFmtId="0" fontId="34" fillId="0" borderId="97" xfId="0" applyFont="1" applyBorder="1"/>
    <xf numFmtId="0" fontId="34" fillId="0" borderId="98" xfId="0" applyFont="1" applyBorder="1"/>
    <xf numFmtId="0" fontId="34" fillId="0" borderId="98" xfId="0" applyFont="1" applyBorder="1" applyAlignment="1">
      <alignment horizontal="centerContinuous"/>
    </xf>
    <xf numFmtId="0" fontId="34" fillId="0" borderId="99" xfId="0" applyFont="1" applyBorder="1"/>
    <xf numFmtId="0" fontId="34" fillId="0" borderId="100" xfId="0" applyFont="1" applyBorder="1"/>
    <xf numFmtId="0" fontId="34" fillId="0" borderId="101" xfId="0" applyFont="1" applyBorder="1"/>
    <xf numFmtId="0" fontId="34" fillId="0" borderId="98" xfId="0" applyFont="1" applyBorder="1" applyAlignment="1">
      <alignment horizontal="left" shrinkToFit="1"/>
    </xf>
    <xf numFmtId="0" fontId="66" fillId="0" borderId="100" xfId="0" applyFont="1" applyBorder="1" applyAlignment="1">
      <alignment horizontal="left" shrinkToFit="1"/>
    </xf>
    <xf numFmtId="0" fontId="34" fillId="0" borderId="98" xfId="0" applyFont="1" applyBorder="1" applyAlignment="1">
      <alignment shrinkToFit="1"/>
    </xf>
    <xf numFmtId="0" fontId="34" fillId="0" borderId="100" xfId="0" applyFont="1" applyBorder="1" applyAlignment="1">
      <alignment shrinkToFit="1"/>
    </xf>
    <xf numFmtId="0" fontId="34" fillId="0" borderId="102" xfId="0" applyFont="1" applyBorder="1" applyAlignment="1">
      <alignment shrinkToFit="1"/>
    </xf>
    <xf numFmtId="0" fontId="34" fillId="0" borderId="103" xfId="0" applyFont="1" applyBorder="1"/>
    <xf numFmtId="0" fontId="34" fillId="0" borderId="101" xfId="0" applyFont="1" applyBorder="1" applyAlignment="1">
      <alignment shrinkToFit="1"/>
    </xf>
    <xf numFmtId="0" fontId="34" fillId="0" borderId="100" xfId="0" applyFont="1" applyBorder="1" applyAlignment="1">
      <alignment horizontal="left" shrinkToFit="1"/>
    </xf>
    <xf numFmtId="0" fontId="34" fillId="0" borderId="102" xfId="0" applyFont="1" applyBorder="1"/>
    <xf numFmtId="0" fontId="34" fillId="0" borderId="104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38" fontId="34" fillId="0" borderId="64" xfId="0" applyNumberFormat="1" applyFont="1" applyBorder="1"/>
    <xf numFmtId="38" fontId="34" fillId="0" borderId="67" xfId="0" applyNumberFormat="1" applyFont="1" applyBorder="1"/>
    <xf numFmtId="0" fontId="34" fillId="0" borderId="68" xfId="0" applyFont="1" applyBorder="1"/>
    <xf numFmtId="38" fontId="34" fillId="0" borderId="63" xfId="0" applyNumberFormat="1" applyFont="1" applyBorder="1"/>
    <xf numFmtId="38" fontId="34" fillId="0" borderId="68" xfId="0" applyNumberFormat="1" applyFont="1" applyBorder="1"/>
    <xf numFmtId="0" fontId="34" fillId="0" borderId="105" xfId="0" applyFont="1" applyBorder="1" applyAlignment="1">
      <alignment horizontal="center"/>
    </xf>
    <xf numFmtId="0" fontId="34" fillId="0" borderId="106" xfId="0" applyFont="1" applyBorder="1" applyAlignment="1">
      <alignment horizontal="center"/>
    </xf>
    <xf numFmtId="0" fontId="34" fillId="0" borderId="107" xfId="0" applyFont="1" applyBorder="1"/>
    <xf numFmtId="0" fontId="34" fillId="0" borderId="108" xfId="0" applyFont="1" applyBorder="1"/>
    <xf numFmtId="0" fontId="34" fillId="0" borderId="109" xfId="0" applyFont="1" applyBorder="1"/>
    <xf numFmtId="0" fontId="34" fillId="0" borderId="110" xfId="0" applyFont="1" applyBorder="1"/>
    <xf numFmtId="0" fontId="34" fillId="0" borderId="111" xfId="0" applyFont="1" applyBorder="1"/>
    <xf numFmtId="3" fontId="34" fillId="0" borderId="0" xfId="0" applyNumberFormat="1" applyFont="1" applyAlignment="1">
      <alignment horizontal="center"/>
    </xf>
    <xf numFmtId="0" fontId="67" fillId="0" borderId="0" xfId="0" applyFont="1" applyAlignment="1">
      <alignment horizontal="center"/>
    </xf>
    <xf numFmtId="0" fontId="34" fillId="0" borderId="0" xfId="0" applyFont="1" applyAlignment="1">
      <alignment horizontal="centerContinuous" shrinkToFit="1"/>
    </xf>
    <xf numFmtId="0" fontId="34" fillId="27" borderId="0" xfId="0" applyFont="1" applyFill="1"/>
    <xf numFmtId="0" fontId="34" fillId="28" borderId="0" xfId="0" applyFont="1" applyFill="1"/>
    <xf numFmtId="0" fontId="34" fillId="0" borderId="60" xfId="0" applyFont="1" applyBorder="1" applyAlignment="1">
      <alignment horizontal="centerContinuous"/>
    </xf>
    <xf numFmtId="0" fontId="63" fillId="0" borderId="0" xfId="0" applyFont="1" applyAlignment="1">
      <alignment horizontal="centerContinuous"/>
    </xf>
    <xf numFmtId="0" fontId="34" fillId="0" borderId="63" xfId="0" applyFont="1" applyBorder="1" applyAlignment="1">
      <alignment horizontal="centerContinuous"/>
    </xf>
    <xf numFmtId="0" fontId="34" fillId="0" borderId="64" xfId="0" applyFont="1" applyBorder="1" applyAlignment="1">
      <alignment horizontal="centerContinuous"/>
    </xf>
    <xf numFmtId="0" fontId="34" fillId="0" borderId="65" xfId="0" applyFont="1" applyBorder="1" applyAlignment="1">
      <alignment horizontal="centerContinuous"/>
    </xf>
    <xf numFmtId="0" fontId="34" fillId="0" borderId="69" xfId="0" applyFont="1" applyBorder="1" applyAlignment="1">
      <alignment horizontal="centerContinuous"/>
    </xf>
    <xf numFmtId="0" fontId="68" fillId="0" borderId="66" xfId="0" applyFont="1" applyBorder="1" applyAlignment="1">
      <alignment horizontal="center"/>
    </xf>
    <xf numFmtId="0" fontId="34" fillId="0" borderId="66" xfId="0" applyFont="1" applyBorder="1" applyAlignment="1">
      <alignment horizontal="centerContinuous"/>
    </xf>
    <xf numFmtId="0" fontId="68" fillId="0" borderId="64" xfId="0" applyFont="1" applyBorder="1" applyAlignment="1">
      <alignment horizontal="center" vertical="center" shrinkToFit="1"/>
    </xf>
    <xf numFmtId="0" fontId="68" fillId="0" borderId="66" xfId="0" applyFont="1" applyBorder="1" applyAlignment="1">
      <alignment horizontal="centerContinuous"/>
    </xf>
    <xf numFmtId="0" fontId="34" fillId="27" borderId="64" xfId="0" applyFont="1" applyFill="1" applyBorder="1" applyAlignment="1">
      <alignment horizontal="centerContinuous"/>
    </xf>
    <xf numFmtId="0" fontId="34" fillId="27" borderId="66" xfId="0" applyFont="1" applyFill="1" applyBorder="1" applyAlignment="1">
      <alignment horizontal="centerContinuous"/>
    </xf>
    <xf numFmtId="0" fontId="68" fillId="27" borderId="66" xfId="0" applyFont="1" applyFill="1" applyBorder="1" applyAlignment="1">
      <alignment horizontal="center"/>
    </xf>
    <xf numFmtId="0" fontId="68" fillId="27" borderId="68" xfId="0" applyFont="1" applyFill="1" applyBorder="1" applyAlignment="1">
      <alignment horizontal="centerContinuous"/>
    </xf>
    <xf numFmtId="0" fontId="69" fillId="0" borderId="0" xfId="0" applyFont="1"/>
    <xf numFmtId="0" fontId="34" fillId="0" borderId="64" xfId="0" applyFont="1" applyBorder="1" applyAlignment="1">
      <alignment horizontal="center" vertical="center"/>
    </xf>
    <xf numFmtId="0" fontId="68" fillId="27" borderId="66" xfId="0" applyFont="1" applyFill="1" applyBorder="1" applyAlignment="1">
      <alignment horizontal="centerContinuous"/>
    </xf>
    <xf numFmtId="0" fontId="34" fillId="27" borderId="67" xfId="0" applyFont="1" applyFill="1" applyBorder="1" applyAlignment="1">
      <alignment horizontal="centerContinuous"/>
    </xf>
    <xf numFmtId="0" fontId="68" fillId="27" borderId="68" xfId="0" applyFont="1" applyFill="1" applyBorder="1" applyAlignment="1">
      <alignment horizontal="center"/>
    </xf>
    <xf numFmtId="0" fontId="68" fillId="0" borderId="112" xfId="0" applyFont="1" applyBorder="1" applyAlignment="1">
      <alignment horizontal="centerContinuous"/>
    </xf>
    <xf numFmtId="0" fontId="68" fillId="0" borderId="64" xfId="0" applyFont="1" applyBorder="1" applyAlignment="1">
      <alignment horizontal="centerContinuous"/>
    </xf>
    <xf numFmtId="0" fontId="34" fillId="0" borderId="68" xfId="0" applyFont="1" applyBorder="1" applyAlignment="1">
      <alignment horizontal="centerContinuous"/>
    </xf>
    <xf numFmtId="0" fontId="34" fillId="0" borderId="61" xfId="0" applyFont="1" applyBorder="1" applyAlignment="1">
      <alignment horizontal="centerContinuous" shrinkToFit="1"/>
    </xf>
    <xf numFmtId="0" fontId="34" fillId="0" borderId="89" xfId="0" applyFont="1" applyBorder="1" applyAlignment="1">
      <alignment horizontal="centerContinuous" shrinkToFit="1"/>
    </xf>
    <xf numFmtId="0" fontId="34" fillId="0" borderId="90" xfId="0" applyFont="1" applyBorder="1" applyAlignment="1">
      <alignment horizontal="centerContinuous" shrinkToFit="1"/>
    </xf>
    <xf numFmtId="0" fontId="34" fillId="0" borderId="91" xfId="0" applyFont="1" applyBorder="1" applyAlignment="1">
      <alignment horizontal="centerContinuous" shrinkToFit="1"/>
    </xf>
    <xf numFmtId="0" fontId="34" fillId="0" borderId="95" xfId="0" applyFont="1" applyBorder="1" applyAlignment="1">
      <alignment horizontal="centerContinuous" shrinkToFit="1"/>
    </xf>
    <xf numFmtId="0" fontId="68" fillId="0" borderId="92" xfId="0" applyFont="1" applyBorder="1" applyAlignment="1">
      <alignment horizontal="center" shrinkToFit="1"/>
    </xf>
    <xf numFmtId="0" fontId="34" fillId="0" borderId="92" xfId="0" applyFont="1" applyBorder="1" applyAlignment="1">
      <alignment horizontal="centerContinuous" shrinkToFit="1"/>
    </xf>
    <xf numFmtId="0" fontId="34" fillId="0" borderId="90" xfId="0" applyFont="1" applyBorder="1" applyAlignment="1">
      <alignment horizontal="center" shrinkToFit="1"/>
    </xf>
    <xf numFmtId="0" fontId="34" fillId="27" borderId="90" xfId="0" applyFont="1" applyFill="1" applyBorder="1" applyAlignment="1">
      <alignment horizontal="centerContinuous" shrinkToFit="1"/>
    </xf>
    <xf numFmtId="0" fontId="66" fillId="0" borderId="92" xfId="0" applyFont="1" applyBorder="1" applyAlignment="1">
      <alignment horizontal="center" vertical="center" shrinkToFit="1"/>
    </xf>
    <xf numFmtId="0" fontId="34" fillId="27" borderId="92" xfId="0" applyFont="1" applyFill="1" applyBorder="1" applyAlignment="1">
      <alignment horizontal="centerContinuous" shrinkToFit="1"/>
    </xf>
    <xf numFmtId="0" fontId="34" fillId="27" borderId="93" xfId="0" applyFont="1" applyFill="1" applyBorder="1" applyAlignment="1">
      <alignment horizontal="centerContinuous" shrinkToFit="1"/>
    </xf>
    <xf numFmtId="0" fontId="34" fillId="27" borderId="94" xfId="0" applyFont="1" applyFill="1" applyBorder="1" applyAlignment="1">
      <alignment horizontal="centerContinuous" shrinkToFit="1"/>
    </xf>
    <xf numFmtId="0" fontId="34" fillId="0" borderId="93" xfId="0" applyFont="1" applyBorder="1" applyAlignment="1">
      <alignment horizontal="centerContinuous" shrinkToFit="1"/>
    </xf>
    <xf numFmtId="0" fontId="34" fillId="0" borderId="94" xfId="0" applyFont="1" applyBorder="1" applyAlignment="1">
      <alignment horizontal="centerContinuous" shrinkToFit="1"/>
    </xf>
    <xf numFmtId="0" fontId="34" fillId="0" borderId="71" xfId="0" applyFont="1" applyBorder="1" applyAlignment="1">
      <alignment horizontal="center" shrinkToFit="1"/>
    </xf>
    <xf numFmtId="0" fontId="34" fillId="0" borderId="13" xfId="0" applyFont="1" applyBorder="1" applyAlignment="1">
      <alignment horizontal="center" shrinkToFit="1"/>
    </xf>
    <xf numFmtId="0" fontId="34" fillId="0" borderId="13" xfId="0" applyFont="1" applyBorder="1" applyAlignment="1">
      <alignment horizontal="center"/>
    </xf>
    <xf numFmtId="0" fontId="34" fillId="27" borderId="71" xfId="0" applyFont="1" applyFill="1" applyBorder="1" applyAlignment="1">
      <alignment horizontal="center" shrinkToFit="1"/>
    </xf>
    <xf numFmtId="0" fontId="34" fillId="27" borderId="13" xfId="0" applyFont="1" applyFill="1" applyBorder="1" applyAlignment="1">
      <alignment horizontal="center" shrinkToFit="1"/>
    </xf>
    <xf numFmtId="0" fontId="34" fillId="27" borderId="73" xfId="0" applyFont="1" applyFill="1" applyBorder="1" applyAlignment="1">
      <alignment horizontal="center"/>
    </xf>
    <xf numFmtId="0" fontId="34" fillId="27" borderId="74" xfId="0" applyFont="1" applyFill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27" borderId="71" xfId="0" applyFont="1" applyFill="1" applyBorder="1" applyAlignment="1">
      <alignment horizontal="center"/>
    </xf>
    <xf numFmtId="0" fontId="34" fillId="27" borderId="13" xfId="0" applyFont="1" applyFill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34" fillId="0" borderId="82" xfId="0" applyFont="1" applyBorder="1" applyAlignment="1">
      <alignment shrinkToFit="1"/>
    </xf>
    <xf numFmtId="0" fontId="34" fillId="0" borderId="83" xfId="0" applyFont="1" applyBorder="1" applyAlignment="1">
      <alignment shrinkToFit="1"/>
    </xf>
    <xf numFmtId="0" fontId="34" fillId="0" borderId="84" xfId="0" applyFont="1" applyBorder="1" applyAlignment="1">
      <alignment shrinkToFit="1"/>
    </xf>
    <xf numFmtId="0" fontId="34" fillId="0" borderId="85" xfId="0" applyFont="1" applyBorder="1" applyAlignment="1">
      <alignment shrinkToFit="1"/>
    </xf>
    <xf numFmtId="0" fontId="34" fillId="0" borderId="83" xfId="0" quotePrefix="1" applyFont="1" applyBorder="1" applyAlignment="1">
      <alignment shrinkToFit="1"/>
    </xf>
    <xf numFmtId="37" fontId="34" fillId="0" borderId="85" xfId="0" applyNumberFormat="1" applyFont="1" applyBorder="1" applyAlignment="1">
      <alignment shrinkToFit="1"/>
    </xf>
    <xf numFmtId="0" fontId="34" fillId="27" borderId="83" xfId="0" applyFont="1" applyFill="1" applyBorder="1" applyAlignment="1">
      <alignment shrinkToFit="1"/>
    </xf>
    <xf numFmtId="0" fontId="34" fillId="0" borderId="83" xfId="0" applyFont="1" applyBorder="1" applyAlignment="1">
      <alignment horizontal="left" vertical="center"/>
    </xf>
    <xf numFmtId="0" fontId="34" fillId="27" borderId="85" xfId="0" applyFont="1" applyFill="1" applyBorder="1" applyAlignment="1">
      <alignment shrinkToFit="1"/>
    </xf>
    <xf numFmtId="0" fontId="34" fillId="27" borderId="86" xfId="0" quotePrefix="1" applyFont="1" applyFill="1" applyBorder="1" applyAlignment="1">
      <alignment shrinkToFit="1"/>
    </xf>
    <xf numFmtId="0" fontId="34" fillId="27" borderId="87" xfId="0" applyFont="1" applyFill="1" applyBorder="1" applyAlignment="1">
      <alignment shrinkToFit="1"/>
    </xf>
    <xf numFmtId="0" fontId="34" fillId="0" borderId="86" xfId="0" quotePrefix="1" applyFont="1" applyBorder="1" applyAlignment="1">
      <alignment shrinkToFit="1"/>
    </xf>
    <xf numFmtId="0" fontId="34" fillId="27" borderId="83" xfId="0" quotePrefix="1" applyFont="1" applyFill="1" applyBorder="1" applyAlignment="1">
      <alignment shrinkToFit="1"/>
    </xf>
    <xf numFmtId="37" fontId="34" fillId="27" borderId="85" xfId="0" applyNumberFormat="1" applyFont="1" applyFill="1" applyBorder="1" applyAlignment="1">
      <alignment shrinkToFit="1"/>
    </xf>
    <xf numFmtId="0" fontId="34" fillId="27" borderId="86" xfId="0" applyFont="1" applyFill="1" applyBorder="1" applyAlignment="1">
      <alignment shrinkToFit="1"/>
    </xf>
    <xf numFmtId="37" fontId="34" fillId="0" borderId="87" xfId="0" applyNumberFormat="1" applyFont="1" applyBorder="1" applyAlignment="1">
      <alignment shrinkToFit="1"/>
    </xf>
    <xf numFmtId="0" fontId="34" fillId="27" borderId="90" xfId="0" applyFont="1" applyFill="1" applyBorder="1" applyAlignment="1">
      <alignment horizontal="center"/>
    </xf>
    <xf numFmtId="0" fontId="34" fillId="27" borderId="92" xfId="0" applyFont="1" applyFill="1" applyBorder="1" applyAlignment="1">
      <alignment horizontal="center"/>
    </xf>
    <xf numFmtId="0" fontId="34" fillId="27" borderId="93" xfId="0" applyFont="1" applyFill="1" applyBorder="1" applyAlignment="1">
      <alignment horizontal="center"/>
    </xf>
    <xf numFmtId="0" fontId="34" fillId="27" borderId="94" xfId="0" applyFont="1" applyFill="1" applyBorder="1" applyAlignment="1">
      <alignment horizontal="center"/>
    </xf>
    <xf numFmtId="193" fontId="34" fillId="0" borderId="0" xfId="0" applyNumberFormat="1" applyFont="1" applyAlignment="1">
      <alignment horizontal="right"/>
    </xf>
    <xf numFmtId="0" fontId="0" fillId="0" borderId="91" xfId="0" applyBorder="1" applyAlignment="1">
      <alignment horizontal="center" vertical="center"/>
    </xf>
    <xf numFmtId="193" fontId="34" fillId="0" borderId="77" xfId="0" applyNumberFormat="1" applyFont="1" applyBorder="1" applyAlignment="1">
      <alignment horizontal="right"/>
    </xf>
    <xf numFmtId="3" fontId="34" fillId="0" borderId="77" xfId="0" applyNumberFormat="1" applyFont="1" applyBorder="1" applyAlignment="1">
      <alignment horizontal="right"/>
    </xf>
    <xf numFmtId="3" fontId="34" fillId="0" borderId="0" xfId="0" applyNumberFormat="1" applyFont="1" applyAlignment="1">
      <alignment horizontal="right"/>
    </xf>
    <xf numFmtId="3" fontId="34" fillId="0" borderId="85" xfId="0" applyNumberFormat="1" applyFont="1" applyBorder="1" applyAlignment="1">
      <alignment horizontal="right"/>
    </xf>
    <xf numFmtId="3" fontId="34" fillId="27" borderId="0" xfId="0" applyNumberFormat="1" applyFont="1" applyFill="1" applyAlignment="1">
      <alignment horizontal="right"/>
    </xf>
    <xf numFmtId="193" fontId="34" fillId="27" borderId="0" xfId="0" applyNumberFormat="1" applyFont="1" applyFill="1" applyAlignment="1">
      <alignment horizontal="right"/>
    </xf>
    <xf numFmtId="3" fontId="34" fillId="27" borderId="77" xfId="0" applyNumberFormat="1" applyFont="1" applyFill="1" applyBorder="1" applyAlignment="1">
      <alignment horizontal="right"/>
    </xf>
    <xf numFmtId="3" fontId="34" fillId="27" borderId="79" xfId="0" applyNumberFormat="1" applyFont="1" applyFill="1" applyBorder="1" applyAlignment="1">
      <alignment horizontal="right"/>
    </xf>
    <xf numFmtId="193" fontId="34" fillId="27" borderId="85" xfId="0" applyNumberFormat="1" applyFont="1" applyFill="1" applyBorder="1" applyAlignment="1">
      <alignment horizontal="right"/>
    </xf>
    <xf numFmtId="3" fontId="34" fillId="27" borderId="85" xfId="0" applyNumberFormat="1" applyFont="1" applyFill="1" applyBorder="1" applyAlignment="1">
      <alignment horizontal="right"/>
    </xf>
    <xf numFmtId="193" fontId="34" fillId="27" borderId="77" xfId="0" applyNumberFormat="1" applyFont="1" applyFill="1" applyBorder="1" applyAlignment="1">
      <alignment horizontal="right"/>
    </xf>
    <xf numFmtId="193" fontId="34" fillId="27" borderId="78" xfId="0" applyNumberFormat="1" applyFont="1" applyFill="1" applyBorder="1" applyAlignment="1">
      <alignment horizontal="right"/>
    </xf>
    <xf numFmtId="195" fontId="34" fillId="0" borderId="77" xfId="0" applyNumberFormat="1" applyFont="1" applyBorder="1" applyAlignment="1">
      <alignment horizontal="right"/>
    </xf>
    <xf numFmtId="195" fontId="34" fillId="0" borderId="0" xfId="0" applyNumberFormat="1" applyFont="1" applyAlignment="1">
      <alignment horizontal="right"/>
    </xf>
    <xf numFmtId="193" fontId="34" fillId="0" borderId="78" xfId="0" applyNumberFormat="1" applyFont="1" applyBorder="1" applyAlignment="1">
      <alignment horizontal="right"/>
    </xf>
    <xf numFmtId="3" fontId="34" fillId="27" borderId="13" xfId="0" applyNumberFormat="1" applyFont="1" applyFill="1" applyBorder="1" applyAlignment="1">
      <alignment horizontal="right"/>
    </xf>
    <xf numFmtId="3" fontId="34" fillId="27" borderId="71" xfId="0" applyNumberFormat="1" applyFont="1" applyFill="1" applyBorder="1" applyAlignment="1">
      <alignment horizontal="right"/>
    </xf>
    <xf numFmtId="3" fontId="34" fillId="0" borderId="79" xfId="0" applyNumberFormat="1" applyFont="1" applyBorder="1" applyAlignment="1">
      <alignment horizontal="right"/>
    </xf>
    <xf numFmtId="1" fontId="34" fillId="0" borderId="0" xfId="0" applyNumberFormat="1" applyFont="1"/>
    <xf numFmtId="3" fontId="34" fillId="0" borderId="76" xfId="0" applyNumberFormat="1" applyFont="1" applyBorder="1"/>
    <xf numFmtId="3" fontId="34" fillId="0" borderId="77" xfId="0" applyNumberFormat="1" applyFont="1" applyBorder="1"/>
    <xf numFmtId="3" fontId="34" fillId="0" borderId="92" xfId="0" applyNumberFormat="1" applyFont="1" applyBorder="1"/>
    <xf numFmtId="3" fontId="34" fillId="27" borderId="90" xfId="0" applyNumberFormat="1" applyFont="1" applyFill="1" applyBorder="1"/>
    <xf numFmtId="3" fontId="34" fillId="27" borderId="92" xfId="0" applyNumberFormat="1" applyFont="1" applyFill="1" applyBorder="1"/>
    <xf numFmtId="3" fontId="34" fillId="27" borderId="94" xfId="0" applyNumberFormat="1" applyFont="1" applyFill="1" applyBorder="1"/>
    <xf numFmtId="3" fontId="34" fillId="27" borderId="92" xfId="0" applyNumberFormat="1" applyFont="1" applyFill="1" applyBorder="1" applyAlignment="1">
      <alignment horizontal="right"/>
    </xf>
    <xf numFmtId="3" fontId="34" fillId="27" borderId="93" xfId="0" applyNumberFormat="1" applyFont="1" applyFill="1" applyBorder="1"/>
    <xf numFmtId="3" fontId="34" fillId="27" borderId="90" xfId="109" applyNumberFormat="1" applyFont="1" applyFill="1" applyBorder="1" applyAlignment="1">
      <alignment horizontal="right"/>
    </xf>
    <xf numFmtId="3" fontId="34" fillId="27" borderId="94" xfId="557" applyNumberFormat="1" applyFont="1" applyFill="1" applyBorder="1" applyAlignment="1">
      <alignment horizontal="right"/>
    </xf>
    <xf numFmtId="3" fontId="34" fillId="27" borderId="93" xfId="557" applyNumberFormat="1" applyFont="1" applyFill="1" applyBorder="1" applyAlignment="1">
      <alignment horizontal="right"/>
    </xf>
    <xf numFmtId="193" fontId="34" fillId="0" borderId="70" xfId="0" applyNumberFormat="1" applyFont="1" applyBorder="1"/>
    <xf numFmtId="193" fontId="34" fillId="0" borderId="90" xfId="0" applyNumberFormat="1" applyFont="1" applyBorder="1" applyAlignment="1">
      <alignment horizontal="center"/>
    </xf>
    <xf numFmtId="193" fontId="34" fillId="0" borderId="92" xfId="0" applyNumberFormat="1" applyFont="1" applyBorder="1" applyAlignment="1">
      <alignment horizontal="center"/>
    </xf>
    <xf numFmtId="193" fontId="34" fillId="0" borderId="90" xfId="0" applyNumberFormat="1" applyFont="1" applyBorder="1"/>
    <xf numFmtId="193" fontId="34" fillId="0" borderId="92" xfId="0" applyNumberFormat="1" applyFont="1" applyBorder="1"/>
    <xf numFmtId="193" fontId="34" fillId="27" borderId="90" xfId="0" applyNumberFormat="1" applyFont="1" applyFill="1" applyBorder="1"/>
    <xf numFmtId="193" fontId="34" fillId="27" borderId="92" xfId="0" applyNumberFormat="1" applyFont="1" applyFill="1" applyBorder="1"/>
    <xf numFmtId="193" fontId="34" fillId="27" borderId="94" xfId="0" applyNumberFormat="1" applyFont="1" applyFill="1" applyBorder="1"/>
    <xf numFmtId="193" fontId="34" fillId="27" borderId="93" xfId="0" applyNumberFormat="1" applyFont="1" applyFill="1" applyBorder="1"/>
    <xf numFmtId="3" fontId="34" fillId="27" borderId="78" xfId="0" applyNumberFormat="1" applyFont="1" applyFill="1" applyBorder="1" applyAlignment="1">
      <alignment horizontal="right"/>
    </xf>
    <xf numFmtId="3" fontId="34" fillId="0" borderId="78" xfId="0" applyNumberFormat="1" applyFont="1" applyBorder="1" applyAlignment="1">
      <alignment horizontal="right"/>
    </xf>
    <xf numFmtId="193" fontId="34" fillId="0" borderId="94" xfId="0" applyNumberFormat="1" applyFont="1" applyBorder="1"/>
    <xf numFmtId="4" fontId="34" fillId="0" borderId="0" xfId="0" applyNumberFormat="1" applyFont="1"/>
    <xf numFmtId="3" fontId="34" fillId="0" borderId="92" xfId="0" applyNumberFormat="1" applyFont="1" applyBorder="1" applyAlignment="1">
      <alignment horizontal="center"/>
    </xf>
    <xf numFmtId="3" fontId="34" fillId="0" borderId="94" xfId="0" applyNumberFormat="1" applyFont="1" applyBorder="1"/>
    <xf numFmtId="0" fontId="34" fillId="0" borderId="79" xfId="0" applyFont="1" applyBorder="1" applyAlignment="1">
      <alignment horizontal="right"/>
    </xf>
    <xf numFmtId="0" fontId="34" fillId="0" borderId="70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71" fillId="0" borderId="75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71" fillId="0" borderId="73" xfId="0" applyFont="1" applyBorder="1" applyAlignment="1">
      <alignment horizontal="center" vertical="center" shrinkToFit="1"/>
    </xf>
    <xf numFmtId="0" fontId="71" fillId="0" borderId="13" xfId="0" applyFont="1" applyBorder="1" applyAlignment="1">
      <alignment horizontal="center" vertical="center" shrinkToFit="1"/>
    </xf>
    <xf numFmtId="0" fontId="71" fillId="27" borderId="73" xfId="0" applyFont="1" applyFill="1" applyBorder="1" applyAlignment="1">
      <alignment horizontal="center" vertical="center" shrinkToFit="1"/>
    </xf>
    <xf numFmtId="0" fontId="71" fillId="27" borderId="74" xfId="0" applyFont="1" applyFill="1" applyBorder="1" applyAlignment="1">
      <alignment horizontal="center" vertical="center" shrinkToFit="1"/>
    </xf>
    <xf numFmtId="0" fontId="34" fillId="0" borderId="90" xfId="0" applyFont="1" applyBorder="1" applyAlignment="1">
      <alignment horizontal="centerContinuous"/>
    </xf>
    <xf numFmtId="0" fontId="71" fillId="0" borderId="90" xfId="0" applyFont="1" applyBorder="1" applyAlignment="1">
      <alignment horizontal="left"/>
    </xf>
    <xf numFmtId="0" fontId="71" fillId="0" borderId="92" xfId="0" applyFont="1" applyBorder="1"/>
    <xf numFmtId="0" fontId="71" fillId="0" borderId="90" xfId="0" applyFont="1" applyBorder="1" applyAlignment="1">
      <alignment vertical="center" shrinkToFit="1"/>
    </xf>
    <xf numFmtId="0" fontId="71" fillId="0" borderId="92" xfId="0" applyFont="1" applyBorder="1" applyAlignment="1">
      <alignment vertical="center" shrinkToFit="1"/>
    </xf>
    <xf numFmtId="0" fontId="71" fillId="0" borderId="93" xfId="0" applyFont="1" applyBorder="1" applyAlignment="1">
      <alignment vertical="center" shrinkToFit="1"/>
    </xf>
    <xf numFmtId="0" fontId="71" fillId="0" borderId="92" xfId="0" applyFont="1" applyBorder="1" applyAlignment="1">
      <alignment horizontal="left" vertical="center" shrinkToFit="1"/>
    </xf>
    <xf numFmtId="0" fontId="71" fillId="27" borderId="90" xfId="0" applyFont="1" applyFill="1" applyBorder="1" applyAlignment="1">
      <alignment vertical="center" shrinkToFit="1"/>
    </xf>
    <xf numFmtId="0" fontId="71" fillId="27" borderId="92" xfId="0" applyFont="1" applyFill="1" applyBorder="1" applyAlignment="1">
      <alignment vertical="center" shrinkToFit="1"/>
    </xf>
    <xf numFmtId="0" fontId="71" fillId="27" borderId="92" xfId="0" applyFont="1" applyFill="1" applyBorder="1" applyAlignment="1">
      <alignment horizontal="left" vertical="center" shrinkToFit="1"/>
    </xf>
    <xf numFmtId="0" fontId="71" fillId="27" borderId="90" xfId="0" applyFont="1" applyFill="1" applyBorder="1" applyAlignment="1">
      <alignment horizontal="left" shrinkToFit="1"/>
    </xf>
    <xf numFmtId="0" fontId="71" fillId="0" borderId="90" xfId="0" applyFont="1" applyBorder="1" applyAlignment="1">
      <alignment horizontal="left" shrinkToFit="1"/>
    </xf>
    <xf numFmtId="0" fontId="71" fillId="0" borderId="90" xfId="0" applyFont="1" applyBorder="1" applyAlignment="1">
      <alignment vertical="center"/>
    </xf>
    <xf numFmtId="0" fontId="71" fillId="27" borderId="93" xfId="0" applyFont="1" applyFill="1" applyBorder="1" applyAlignment="1">
      <alignment vertical="center" shrinkToFit="1"/>
    </xf>
    <xf numFmtId="0" fontId="71" fillId="0" borderId="94" xfId="0" applyFont="1" applyBorder="1" applyAlignment="1">
      <alignment vertical="center" shrinkToFit="1"/>
    </xf>
    <xf numFmtId="0" fontId="34" fillId="0" borderId="97" xfId="0" applyFont="1" applyBorder="1" applyAlignment="1">
      <alignment horizontal="center" vertical="center"/>
    </xf>
    <xf numFmtId="0" fontId="34" fillId="0" borderId="98" xfId="0" applyFont="1" applyBorder="1" applyAlignment="1">
      <alignment horizontal="center" vertical="center"/>
    </xf>
    <xf numFmtId="0" fontId="34" fillId="0" borderId="99" xfId="0" applyFont="1" applyBorder="1" applyAlignment="1">
      <alignment horizontal="center" vertical="center"/>
    </xf>
    <xf numFmtId="0" fontId="71" fillId="0" borderId="103" xfId="0" applyFont="1" applyBorder="1" applyAlignment="1">
      <alignment horizontal="center"/>
    </xf>
    <xf numFmtId="0" fontId="71" fillId="0" borderId="100" xfId="0" applyFont="1" applyBorder="1" applyAlignment="1">
      <alignment horizontal="center"/>
    </xf>
    <xf numFmtId="0" fontId="71" fillId="0" borderId="101" xfId="0" applyFont="1" applyBorder="1" applyAlignment="1">
      <alignment horizontal="center" vertical="center" shrinkToFit="1"/>
    </xf>
    <xf numFmtId="0" fontId="71" fillId="0" borderId="100" xfId="0" applyFont="1" applyBorder="1" applyAlignment="1">
      <alignment horizontal="center" vertical="center" shrinkToFit="1"/>
    </xf>
    <xf numFmtId="0" fontId="71" fillId="27" borderId="101" xfId="0" applyFont="1" applyFill="1" applyBorder="1" applyAlignment="1">
      <alignment horizontal="center" vertical="center" shrinkToFit="1"/>
    </xf>
    <xf numFmtId="0" fontId="71" fillId="27" borderId="102" xfId="0" applyFont="1" applyFill="1" applyBorder="1" applyAlignment="1">
      <alignment horizontal="center" vertical="center" shrinkToFit="1"/>
    </xf>
    <xf numFmtId="0" fontId="34" fillId="0" borderId="98" xfId="0" applyFont="1" applyBorder="1" applyAlignment="1">
      <alignment horizontal="center"/>
    </xf>
    <xf numFmtId="0" fontId="34" fillId="0" borderId="100" xfId="0" applyFont="1" applyBorder="1" applyAlignment="1">
      <alignment horizontal="center"/>
    </xf>
    <xf numFmtId="0" fontId="72" fillId="0" borderId="100" xfId="0" applyFont="1" applyBorder="1" applyAlignment="1">
      <alignment horizontal="center"/>
    </xf>
    <xf numFmtId="0" fontId="34" fillId="0" borderId="101" xfId="0" applyFont="1" applyBorder="1" applyAlignment="1">
      <alignment horizontal="center"/>
    </xf>
    <xf numFmtId="0" fontId="34" fillId="27" borderId="98" xfId="0" applyFont="1" applyFill="1" applyBorder="1" applyAlignment="1">
      <alignment horizontal="center"/>
    </xf>
    <xf numFmtId="0" fontId="34" fillId="27" borderId="100" xfId="0" applyFont="1" applyFill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34" fillId="0" borderId="102" xfId="0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4" fillId="0" borderId="63" xfId="0" applyNumberFormat="1" applyFont="1" applyBorder="1" applyAlignment="1">
      <alignment horizontal="center"/>
    </xf>
    <xf numFmtId="3" fontId="34" fillId="0" borderId="65" xfId="0" applyNumberFormat="1" applyFont="1" applyBorder="1" applyAlignment="1">
      <alignment horizontal="center"/>
    </xf>
    <xf numFmtId="3" fontId="34" fillId="0" borderId="69" xfId="0" applyNumberFormat="1" applyFont="1" applyBorder="1"/>
    <xf numFmtId="3" fontId="34" fillId="0" borderId="113" xfId="0" applyNumberFormat="1" applyFont="1" applyBorder="1"/>
    <xf numFmtId="3" fontId="34" fillId="0" borderId="64" xfId="0" applyNumberFormat="1" applyFont="1" applyBorder="1"/>
    <xf numFmtId="3" fontId="34" fillId="27" borderId="64" xfId="0" applyNumberFormat="1" applyFont="1" applyFill="1" applyBorder="1"/>
    <xf numFmtId="3" fontId="34" fillId="27" borderId="113" xfId="0" applyNumberFormat="1" applyFont="1" applyFill="1" applyBorder="1"/>
    <xf numFmtId="3" fontId="34" fillId="28" borderId="64" xfId="0" applyNumberFormat="1" applyFont="1" applyFill="1" applyBorder="1"/>
    <xf numFmtId="3" fontId="34" fillId="28" borderId="113" xfId="0" applyNumberFormat="1" applyFont="1" applyFill="1" applyBorder="1"/>
    <xf numFmtId="3" fontId="34" fillId="27" borderId="114" xfId="0" applyNumberFormat="1" applyFont="1" applyFill="1" applyBorder="1"/>
    <xf numFmtId="3" fontId="34" fillId="27" borderId="68" xfId="0" applyNumberFormat="1" applyFont="1" applyFill="1" applyBorder="1"/>
    <xf numFmtId="0" fontId="34" fillId="0" borderId="79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115" xfId="0" applyFont="1" applyBorder="1" applyAlignment="1">
      <alignment horizontal="center"/>
    </xf>
    <xf numFmtId="0" fontId="34" fillId="0" borderId="116" xfId="0" applyFont="1" applyBorder="1" applyAlignment="1">
      <alignment horizontal="center"/>
    </xf>
    <xf numFmtId="0" fontId="34" fillId="0" borderId="117" xfId="0" applyFont="1" applyBorder="1"/>
    <xf numFmtId="0" fontId="74" fillId="0" borderId="118" xfId="0" applyFont="1" applyBorder="1"/>
    <xf numFmtId="0" fontId="34" fillId="0" borderId="119" xfId="0" applyFont="1" applyBorder="1"/>
    <xf numFmtId="0" fontId="34" fillId="0" borderId="118" xfId="0" applyFont="1" applyBorder="1"/>
    <xf numFmtId="0" fontId="34" fillId="27" borderId="119" xfId="0" applyFont="1" applyFill="1" applyBorder="1"/>
    <xf numFmtId="0" fontId="34" fillId="27" borderId="118" xfId="0" applyFont="1" applyFill="1" applyBorder="1"/>
    <xf numFmtId="0" fontId="34" fillId="28" borderId="119" xfId="0" applyFont="1" applyFill="1" applyBorder="1"/>
    <xf numFmtId="0" fontId="34" fillId="28" borderId="118" xfId="0" applyFont="1" applyFill="1" applyBorder="1"/>
    <xf numFmtId="0" fontId="34" fillId="27" borderId="120" xfId="0" applyFont="1" applyFill="1" applyBorder="1"/>
    <xf numFmtId="0" fontId="34" fillId="27" borderId="121" xfId="0" applyFont="1" applyFill="1" applyBorder="1"/>
    <xf numFmtId="3" fontId="34" fillId="0" borderId="122" xfId="0" applyNumberFormat="1" applyFont="1" applyBorder="1" applyAlignment="1">
      <alignment horizontal="center"/>
    </xf>
    <xf numFmtId="3" fontId="34" fillId="0" borderId="123" xfId="0" applyNumberFormat="1" applyFont="1" applyBorder="1" applyAlignment="1">
      <alignment horizontal="center"/>
    </xf>
    <xf numFmtId="3" fontId="68" fillId="0" borderId="124" xfId="0" applyNumberFormat="1" applyFont="1" applyBorder="1"/>
    <xf numFmtId="3" fontId="68" fillId="0" borderId="125" xfId="0" applyNumberFormat="1" applyFont="1" applyBorder="1"/>
    <xf numFmtId="3" fontId="68" fillId="0" borderId="126" xfId="0" applyNumberFormat="1" applyFont="1" applyBorder="1"/>
    <xf numFmtId="3" fontId="68" fillId="27" borderId="126" xfId="0" applyNumberFormat="1" applyFont="1" applyFill="1" applyBorder="1"/>
    <xf numFmtId="3" fontId="68" fillId="27" borderId="125" xfId="0" applyNumberFormat="1" applyFont="1" applyFill="1" applyBorder="1"/>
    <xf numFmtId="3" fontId="68" fillId="28" borderId="126" xfId="0" applyNumberFormat="1" applyFont="1" applyFill="1" applyBorder="1"/>
    <xf numFmtId="3" fontId="68" fillId="28" borderId="125" xfId="0" applyNumberFormat="1" applyFont="1" applyFill="1" applyBorder="1"/>
    <xf numFmtId="3" fontId="68" fillId="27" borderId="127" xfId="0" applyNumberFormat="1" applyFont="1" applyFill="1" applyBorder="1"/>
    <xf numFmtId="3" fontId="68" fillId="27" borderId="128" xfId="0" applyNumberFormat="1" applyFont="1" applyFill="1" applyBorder="1"/>
    <xf numFmtId="0" fontId="72" fillId="0" borderId="62" xfId="0" applyFont="1" applyBorder="1"/>
    <xf numFmtId="0" fontId="68" fillId="0" borderId="68" xfId="0" applyFont="1" applyBorder="1" applyAlignment="1">
      <alignment horizontal="center"/>
    </xf>
    <xf numFmtId="0" fontId="34" fillId="0" borderId="92" xfId="0" applyFont="1" applyBorder="1" applyAlignment="1">
      <alignment horizontal="center" shrinkToFit="1"/>
    </xf>
    <xf numFmtId="0" fontId="34" fillId="0" borderId="74" xfId="0" applyFont="1" applyBorder="1" applyAlignment="1">
      <alignment horizontal="center" shrinkToFit="1"/>
    </xf>
    <xf numFmtId="0" fontId="66" fillId="0" borderId="83" xfId="0" quotePrefix="1" applyFont="1" applyBorder="1" applyAlignment="1">
      <alignment horizontal="left" vertical="center" shrinkToFit="1"/>
    </xf>
    <xf numFmtId="0" fontId="66" fillId="0" borderId="83" xfId="0" applyFont="1" applyBorder="1" applyAlignment="1">
      <alignment horizontal="left" vertical="center" shrinkToFit="1"/>
    </xf>
    <xf numFmtId="0" fontId="34" fillId="0" borderId="87" xfId="0" applyFont="1" applyBorder="1" applyAlignment="1">
      <alignment shrinkToFit="1"/>
    </xf>
    <xf numFmtId="193" fontId="34" fillId="0" borderId="79" xfId="0" applyNumberFormat="1" applyFont="1" applyBorder="1" applyAlignment="1">
      <alignment horizontal="right"/>
    </xf>
    <xf numFmtId="193" fontId="67" fillId="0" borderId="92" xfId="0" applyNumberFormat="1" applyFont="1" applyBorder="1"/>
    <xf numFmtId="193" fontId="67" fillId="0" borderId="94" xfId="0" applyNumberFormat="1" applyFont="1" applyBorder="1"/>
    <xf numFmtId="3" fontId="34" fillId="0" borderId="83" xfId="0" applyNumberFormat="1" applyFont="1" applyBorder="1"/>
    <xf numFmtId="0" fontId="75" fillId="0" borderId="92" xfId="0" applyFont="1" applyBorder="1" applyAlignment="1">
      <alignment vertical="center" shrinkToFit="1"/>
    </xf>
    <xf numFmtId="0" fontId="75" fillId="0" borderId="90" xfId="0" applyFont="1" applyBorder="1" applyAlignment="1">
      <alignment vertical="center" shrinkToFit="1"/>
    </xf>
    <xf numFmtId="0" fontId="75" fillId="0" borderId="92" xfId="0" applyFont="1" applyBorder="1" applyAlignment="1">
      <alignment horizontal="left" vertical="center" shrinkToFit="1"/>
    </xf>
    <xf numFmtId="0" fontId="75" fillId="0" borderId="94" xfId="0" applyFont="1" applyBorder="1" applyAlignment="1">
      <alignment horizontal="left" vertical="center" shrinkToFit="1"/>
    </xf>
  </cellXfs>
  <cellStyles count="5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??" xfId="19"/>
    <cellStyle name="?? [0.00]_PERSONAL" xfId="20"/>
    <cellStyle name="???? [0.00]_PERSONAL" xfId="21"/>
    <cellStyle name="????_PERSONAL" xfId="22"/>
    <cellStyle name="??_PERSONAL" xfId="23"/>
    <cellStyle name="Arial 10" xfId="24"/>
    <cellStyle name="Arial 12" xfId="25"/>
    <cellStyle name="Arial 8" xfId="26"/>
    <cellStyle name="Calc Currency (0)" xfId="27"/>
    <cellStyle name="Calc Currency (2)" xfId="28"/>
    <cellStyle name="Calc Percent (0)" xfId="29"/>
    <cellStyle name="Calc Percent (1)" xfId="30"/>
    <cellStyle name="Calc Percent (2)" xfId="31"/>
    <cellStyle name="Calc Units (0)" xfId="32"/>
    <cellStyle name="Calc Units (1)" xfId="33"/>
    <cellStyle name="Calc Units (2)" xfId="34"/>
    <cellStyle name="CASE" xfId="35"/>
    <cellStyle name="CASE1" xfId="36"/>
    <cellStyle name="Comma [00]" xfId="37"/>
    <cellStyle name="Comma [0]" xfId="38"/>
    <cellStyle name="Comma_#6 Temps &amp; Contractors" xfId="39"/>
    <cellStyle name="Currency [00]" xfId="40"/>
    <cellStyle name="Currency [0]" xfId="41"/>
    <cellStyle name="Currency_#6 Temps &amp; Contractors" xfId="42"/>
    <cellStyle name="Date Short" xfId="43"/>
    <cellStyle name="Enter Currency (0)" xfId="44"/>
    <cellStyle name="Enter Currency (2)" xfId="45"/>
    <cellStyle name="Enter Units (0)" xfId="46"/>
    <cellStyle name="Enter Units (1)" xfId="47"/>
    <cellStyle name="Enter Units (2)" xfId="48"/>
    <cellStyle name="entry" xfId="49"/>
    <cellStyle name="Grey" xfId="50"/>
    <cellStyle name="Header1" xfId="51"/>
    <cellStyle name="Header2" xfId="52"/>
    <cellStyle name="Input [yellow]" xfId="53"/>
    <cellStyle name="Link Currency (0)" xfId="54"/>
    <cellStyle name="Link Currency (2)" xfId="55"/>
    <cellStyle name="Link Units (0)" xfId="56"/>
    <cellStyle name="Link Units (1)" xfId="57"/>
    <cellStyle name="Link Units (2)" xfId="58"/>
    <cellStyle name="Normal - Style1" xfId="59"/>
    <cellStyle name="Normal_# 41-Market &amp;Trends" xfId="60"/>
    <cellStyle name="Percent [00]" xfId="61"/>
    <cellStyle name="Percent [0]" xfId="62"/>
    <cellStyle name="Percent [2]" xfId="63"/>
    <cellStyle name="Percent_#6 Temps &amp; Contractors" xfId="64"/>
    <cellStyle name="PrePop Currency (0)" xfId="65"/>
    <cellStyle name="PrePop Currency (2)" xfId="66"/>
    <cellStyle name="PrePop Units (0)" xfId="67"/>
    <cellStyle name="PrePop Units (1)" xfId="68"/>
    <cellStyle name="PrePop Units (2)" xfId="69"/>
    <cellStyle name="price" xfId="70"/>
    <cellStyle name="revised" xfId="71"/>
    <cellStyle name="section" xfId="72"/>
    <cellStyle name="subhead" xfId="73"/>
    <cellStyle name="Text Indent A" xfId="74"/>
    <cellStyle name="Text Indent B" xfId="75"/>
    <cellStyle name="Text Indent C" xfId="76"/>
    <cellStyle name="title" xfId="77"/>
    <cellStyle name="æØè [0.00]" xfId="78"/>
    <cellStyle name="ÊÝ [0.00]" xfId="79"/>
    <cellStyle name="どちらでもない" xfId="80" builtinId="28" customBuiltin="1"/>
    <cellStyle name="アクセント 1" xfId="81" builtinId="29" customBuiltin="1"/>
    <cellStyle name="アクセント 2" xfId="82" builtinId="33" customBuiltin="1"/>
    <cellStyle name="アクセント 3" xfId="83" builtinId="37" customBuiltin="1"/>
    <cellStyle name="アクセント 4" xfId="84" builtinId="41" customBuiltin="1"/>
    <cellStyle name="アクセント 5" xfId="85" builtinId="45" customBuiltin="1"/>
    <cellStyle name="アクセント 6" xfId="86" builtinId="49" customBuiltin="1"/>
    <cellStyle name="タイトル" xfId="87" builtinId="15" customBuiltin="1"/>
    <cellStyle name="チェック セル" xfId="88" builtinId="23" customBuiltin="1"/>
    <cellStyle name="パーセント 2" xfId="89"/>
    <cellStyle name="パーセント 2 2" xfId="90"/>
    <cellStyle name="パーセント 3" xfId="91"/>
    <cellStyle name="メモ" xfId="92" builtinId="10" customBuiltin="1"/>
    <cellStyle name="リンク セル" xfId="93" builtinId="24" customBuiltin="1"/>
    <cellStyle name="入力" xfId="94" builtinId="20" customBuiltin="1"/>
    <cellStyle name="出力" xfId="95" builtinId="21" customBuiltin="1"/>
    <cellStyle name="別紙明細" xfId="96"/>
    <cellStyle name="悪い" xfId="97" builtinId="27" customBuiltin="1"/>
    <cellStyle name="数量計算" xfId="98"/>
    <cellStyle name="未定義" xfId="99"/>
    <cellStyle name="桁区切り 2" xfId="100"/>
    <cellStyle name="桁区切り 2 2" xfId="101"/>
    <cellStyle name="桁区切り 2 3" xfId="102"/>
    <cellStyle name="桁区切り 3" xfId="103"/>
    <cellStyle name="桁区切り 3 2" xfId="104"/>
    <cellStyle name="桁区切り 4" xfId="105"/>
    <cellStyle name="桁区切り 5" xfId="106"/>
    <cellStyle name="桁区切り 6" xfId="107"/>
    <cellStyle name="桁区切り 7" xfId="108"/>
    <cellStyle name="桁区切り 8" xfId="109"/>
    <cellStyle name="桁区切り[0]_Ｅ-2" xfId="110"/>
    <cellStyle name="桁区切り_（表紙）" xfId="111"/>
    <cellStyle name="標準" xfId="0" builtinId="0"/>
    <cellStyle name="標準 2" xfId="112"/>
    <cellStyle name="標準 2 2" xfId="113"/>
    <cellStyle name="標準 2 2 2" xfId="114"/>
    <cellStyle name="標準 2 3" xfId="115"/>
    <cellStyle name="標準 3" xfId="116"/>
    <cellStyle name="標準 3 2" xfId="117"/>
    <cellStyle name="標準 3 3" xfId="118"/>
    <cellStyle name="標準 3_(書式変更)設計書（松風台）" xfId="119"/>
    <cellStyle name="標準 4" xfId="120"/>
    <cellStyle name="標準 4 2" xfId="121"/>
    <cellStyle name="標準 4_0H22本設(金入り）費内訳・内訳書・代価表" xfId="122"/>
    <cellStyle name="標準 5" xfId="123"/>
    <cellStyle name="標準 6" xfId="124"/>
    <cellStyle name="標準 7" xfId="125"/>
    <cellStyle name="標準1" xfId="126"/>
    <cellStyle name="標準_南部町金額入り設計書 2 2" xfId="127"/>
    <cellStyle name="標準_新座３丁目地内（その４）設計書" xfId="128"/>
    <cellStyle name="標準_設計書（長坂）４区間 2 2" xfId="129"/>
    <cellStyle name="標準_（表紙）" xfId="130"/>
    <cellStyle name="標準Ａ" xfId="131"/>
    <cellStyle name="磨葬e義" xfId="132"/>
    <cellStyle name="脱浦 [0.00]_1°ITU≫2?T計算" xfId="133"/>
    <cellStyle name="脱浦_1°ITU≫2?T計算" xfId="134"/>
    <cellStyle name="良い" xfId="135" builtinId="26" customBuiltin="1"/>
    <cellStyle name="見出し 1" xfId="136" builtinId="16" customBuiltin="1"/>
    <cellStyle name="見出し 2" xfId="137" builtinId="17" customBuiltin="1"/>
    <cellStyle name="見出し 3" xfId="138" builtinId="18" customBuiltin="1"/>
    <cellStyle name="見出し 4" xfId="139" builtinId="19" customBuiltin="1"/>
    <cellStyle name="見積-桁区切り" xfId="140"/>
    <cellStyle name="見積-桁区切り_01 ●（金入）設計書(配水取水設備）" xfId="141"/>
    <cellStyle name="見積-桁区切り_01 ●（金入）設計書(配水取水設備）_比較表(GTG)_09_07_15" xfId="142"/>
    <cellStyle name="見積-桁区切り_01 ●（金入）設計書(配水取水設備）_比較表_08_07_03" xfId="143"/>
    <cellStyle name="見積-桁区切り_01 ●（金入）設計書(配水取水設備）_比較表_08_07_03_比較表_09_03_15" xfId="144"/>
    <cellStyle name="見積-桁区切り_02機械機器据付工集計表" xfId="145"/>
    <cellStyle name="見積-桁区切り_02機械機器据付工集計表_01 ●（金入）設計書(配水取水設備）" xfId="146"/>
    <cellStyle name="見積-桁区切り_02機械機器据付工集計表_01 ●（金入）設計書(配水取水設備）_比較表(GTG)_09_07_15" xfId="147"/>
    <cellStyle name="見積-桁区切り_02機械機器据付工集計表_01 ●（金入）設計書(配水取水設備）_比較表_08_07_03" xfId="148"/>
    <cellStyle name="見積-桁区切り_02機械機器据付工集計表_01 ●（金入）設計書(配水取水設備）_比較表_08_07_03_比較表_09_03_15" xfId="149"/>
    <cellStyle name="見積-桁区切り_02機械機器据付工集計表_H16鳥栖代価表" xfId="150"/>
    <cellStyle name="見積-桁区切り_02機械機器据付工集計表_H16鳥栖代価表_鳥栖設計書(040323)" xfId="151"/>
    <cellStyle name="見積-桁区切り_02機械機器据付工集計表_◆01次亜（機械）" xfId="152"/>
    <cellStyle name="見積-桁区切り_02機械機器据付工集計表_機械設計書" xfId="153"/>
    <cellStyle name="見積-桁区切り_02機械機器据付工集計表_機械設計書_01 ●（金入）設計書(配水取水設備）" xfId="154"/>
    <cellStyle name="見積-桁区切り_02機械機器据付工集計表_機械設計書_01 ●（金入）設計書(配水取水設備）_比較表(GTG)_09_07_15" xfId="155"/>
    <cellStyle name="見積-桁区切り_02機械機器据付工集計表_機械設計書_01 ●（金入）設計書(配水取水設備）_比較表_08_07_03" xfId="156"/>
    <cellStyle name="見積-桁区切り_02機械機器据付工集計表_機械設計書_01 ●（金入）設計書(配水取水設備）_比較表_08_07_03_比較表_09_03_15" xfId="157"/>
    <cellStyle name="見積-桁区切り_02機械機器据付工集計表_機械設計書_◆01次亜（機械）" xfId="158"/>
    <cellStyle name="見積-桁区切り_02機械機器据付工集計表_機械設計書_比較表(GTG)_09_07_15" xfId="159"/>
    <cellStyle name="見積-桁区切り_02機械機器据付工集計表_機械設計書_比較表_08_07_03" xfId="160"/>
    <cellStyle name="見積-桁区切り_02機械機器据付工集計表_機械設計書_比較表_08_07_03_比較表_09_03_15" xfId="161"/>
    <cellStyle name="見積-桁区切り_02機械機器据付工集計表_機械設計書_砂沼(浄)配水P" xfId="162"/>
    <cellStyle name="見積-桁区切り_02機械機器据付工集計表_機械設計書_砂沼(浄)配水P_比較表(GTG)_09_07_15" xfId="163"/>
    <cellStyle name="見積-桁区切り_02機械機器据付工集計表_機械設計書_砂沼(浄)配水P_比較表_08_07_03" xfId="164"/>
    <cellStyle name="見積-桁区切り_02機械機器据付工集計表_機械設計書_砂沼(浄)配水P_比較表_08_07_03_比較表_09_03_15" xfId="165"/>
    <cellStyle name="見積-桁区切り_02機械機器据付工集計表_機械設計書_砂沼(浄)配水P_砂沼 (金抜き)" xfId="166"/>
    <cellStyle name="見積-桁区切り_02機械機器据付工集計表_機械設計書_砂沼(浄)配水P_砂沼 (金抜き)_比較表(GTG)_09_07_15" xfId="167"/>
    <cellStyle name="見積-桁区切り_02機械機器据付工集計表_機械設計書_砂沼(浄)配水P_砂沼 (金抜き)_比較表_08_07_03" xfId="168"/>
    <cellStyle name="見積-桁区切り_02機械機器据付工集計表_機械設計書_砂沼(浄)配水P_砂沼 (金抜き)_比較表_08_07_03_比較表_09_03_15" xfId="169"/>
    <cellStyle name="見積-桁区切り_02機械機器据付工集計表_機械設計書_（１６年１月修正）鳥栖設計書" xfId="170"/>
    <cellStyle name="見積-桁区切り_02機械機器据付工集計表_砂沼(浄)配水P" xfId="171"/>
    <cellStyle name="見積-桁区切り_02機械機器据付工集計表_砂沼(浄)配水P_比較表(GTG)_09_07_15" xfId="172"/>
    <cellStyle name="見積-桁区切り_02機械機器据付工集計表_砂沼(浄)配水P_比較表_08_07_03" xfId="173"/>
    <cellStyle name="見積-桁区切り_02機械機器据付工集計表_砂沼(浄)配水P_比較表_08_07_03_比較表_09_03_15" xfId="174"/>
    <cellStyle name="見積-桁区切り_02機械機器据付工集計表_砂沼(浄)配水P_砂沼 (金抜き)" xfId="175"/>
    <cellStyle name="見積-桁区切り_02機械機器据付工集計表_砂沼(浄)配水P_砂沼 (金抜き)_比較表(GTG)_09_07_15" xfId="176"/>
    <cellStyle name="見積-桁区切り_02機械機器据付工集計表_砂沼(浄)配水P_砂沼 (金抜き)_比較表_08_07_03" xfId="177"/>
    <cellStyle name="見積-桁区切り_02機械機器据付工集計表_砂沼(浄)配水P_砂沼 (金抜き)_比較表_08_07_03_比較表_09_03_15" xfId="178"/>
    <cellStyle name="見積-桁区切り_02機械機器据付工集計表_西台設計書" xfId="179"/>
    <cellStyle name="見積-桁区切り_02機械機器据付工集計表_西台設計書_01 ●（金入）設計書(配水取水設備）" xfId="180"/>
    <cellStyle name="見積-桁区切り_02機械機器据付工集計表_西台設計書_01 ●（金入）設計書(配水取水設備）_比較表(GTG)_09_07_15" xfId="181"/>
    <cellStyle name="見積-桁区切り_02機械機器据付工集計表_西台設計書_01 ●（金入）設計書(配水取水設備）_比較表_08_07_03" xfId="182"/>
    <cellStyle name="見積-桁区切り_02機械機器据付工集計表_西台設計書_01 ●（金入）設計書(配水取水設備）_比較表_08_07_03_比較表_09_03_15" xfId="183"/>
    <cellStyle name="見積-桁区切り_02機械機器据付工集計表_西台設計書_◆01次亜（機械）" xfId="184"/>
    <cellStyle name="見積-桁区切り_02機械機器据付工集計表_西台設計書_比較表(GTG)_09_07_15" xfId="185"/>
    <cellStyle name="見積-桁区切り_02機械機器据付工集計表_西台設計書_比較表_08_07_03" xfId="186"/>
    <cellStyle name="見積-桁区切り_02機械機器据付工集計表_西台設計書_比較表_08_07_03_比較表_09_03_15" xfId="187"/>
    <cellStyle name="見積-桁区切り_02機械機器据付工集計表_西台設計書_砂沼(浄)配水P" xfId="188"/>
    <cellStyle name="見積-桁区切り_02機械機器据付工集計表_西台設計書_砂沼(浄)配水P_比較表(GTG)_09_07_15" xfId="189"/>
    <cellStyle name="見積-桁区切り_02機械機器据付工集計表_西台設計書_砂沼(浄)配水P_比較表_08_07_03" xfId="190"/>
    <cellStyle name="見積-桁区切り_02機械機器据付工集計表_西台設計書_砂沼(浄)配水P_比較表_08_07_03_比較表_09_03_15" xfId="191"/>
    <cellStyle name="見積-桁区切り_02機械機器据付工集計表_西台設計書_砂沼(浄)配水P_砂沼 (金抜き)" xfId="192"/>
    <cellStyle name="見積-桁区切り_02機械機器据付工集計表_西台設計書_砂沼(浄)配水P_砂沼 (金抜き)_比較表(GTG)_09_07_15" xfId="193"/>
    <cellStyle name="見積-桁区切り_02機械機器据付工集計表_西台設計書_砂沼(浄)配水P_砂沼 (金抜き)_比較表_08_07_03" xfId="194"/>
    <cellStyle name="見積-桁区切り_02機械機器据付工集計表_西台設計書_砂沼(浄)配水P_砂沼 (金抜き)_比較表_08_07_03_比較表_09_03_15" xfId="195"/>
    <cellStyle name="見積-桁区切り_02機械機器据付工集計表_西台設計書_（１６年１月修正）鳥栖設計書" xfId="196"/>
    <cellStyle name="見積-桁区切り_02機械機器据付工集計表_設計書(第1号機械設備工，第3号防水塗装工)" xfId="197"/>
    <cellStyle name="見積-桁区切り_02機械機器据付工集計表_設計書_051220" xfId="198"/>
    <cellStyle name="見積-桁区切り_02機械機器据付工集計表_設計書_051220_比較表(GTG)_09_07_15" xfId="199"/>
    <cellStyle name="見積-桁区切り_02機械機器据付工集計表_設計書_051220_比較表_08_07_03" xfId="200"/>
    <cellStyle name="見積-桁区切り_02機械機器据付工集計表_設計書_051220_比較表_08_07_03_比較表_09_03_15" xfId="201"/>
    <cellStyle name="見積-桁区切り_02機械機器据付工集計表_鉾田町鳥栖  見積リスト（薬注）" xfId="202"/>
    <cellStyle name="見積-桁区切り_02機械機器据付工集計表_鉾田町鳥栖  見積リスト（薬注）_比較表(GTG)_09_07_15" xfId="203"/>
    <cellStyle name="見積-桁区切り_02機械機器据付工集計表_鉾田町鳥栖  見積リスト（薬注）_比較表_08_07_03" xfId="204"/>
    <cellStyle name="見積-桁区切り_02機械機器据付工集計表_鉾田町鳥栖  見積リスト（薬注）_比較表_08_07_03_比較表_09_03_15" xfId="205"/>
    <cellStyle name="見積-桁区切り_02機械機器据付工集計表_鉾田町鳥栖  見積リスト（薬注）_砂沼(浄)配水P" xfId="206"/>
    <cellStyle name="見積-桁区切り_02機械機器据付工集計表_鉾田町鳥栖  見積リスト（薬注）_砂沼(浄)配水P_比較表(GTG)_09_07_15" xfId="207"/>
    <cellStyle name="見積-桁区切り_02機械機器据付工集計表_鉾田町鳥栖  見積リスト（薬注）_砂沼(浄)配水P_比較表_08_07_03" xfId="208"/>
    <cellStyle name="見積-桁区切り_02機械機器据付工集計表_鉾田町鳥栖  見積リスト（薬注）_砂沼(浄)配水P_比較表_08_07_03_比較表_09_03_15" xfId="209"/>
    <cellStyle name="見積-桁区切り_02機械機器据付工集計表_鉾田町鳥栖  見積リスト（薬注）_砂沼(浄)配水P_砂沼 (金抜き)" xfId="210"/>
    <cellStyle name="見積-桁区切り_02機械機器据付工集計表_鉾田町鳥栖  見積リスト（薬注）_砂沼(浄)配水P_砂沼 (金抜き)_比較表(GTG)_09_07_15" xfId="211"/>
    <cellStyle name="見積-桁区切り_02機械機器据付工集計表_鉾田町鳥栖  見積リスト（薬注）_砂沼(浄)配水P_砂沼 (金抜き)_比較表_08_07_03" xfId="212"/>
    <cellStyle name="見積-桁区切り_02機械機器据付工集計表_鉾田町鳥栖  見積リスト（薬注）_砂沼(浄)配水P_砂沼 (金抜き)_比較表_08_07_03_比較表_09_03_15" xfId="213"/>
    <cellStyle name="見積-桁区切り_02機械機器据付工集計表_鉾田町鳥栖 見積リスト（電気） " xfId="214"/>
    <cellStyle name="見積-桁区切り_02機械機器据付工集計表_鉾田町鳥栖 見積リスト（電気） _比較表(GTG)_09_07_15" xfId="215"/>
    <cellStyle name="見積-桁区切り_02機械機器据付工集計表_鉾田町鳥栖 見積リスト（電気） _比較表_08_07_03" xfId="216"/>
    <cellStyle name="見積-桁区切り_02機械機器据付工集計表_鉾田町鳥栖 見積リスト（電気） _比較表_08_07_03_比較表_09_03_15" xfId="217"/>
    <cellStyle name="見積-桁区切り_02機械機器据付工集計表_鉾田町鳥栖 見積リスト（電気） _砂沼(浄)配水P" xfId="218"/>
    <cellStyle name="見積-桁区切り_02機械機器据付工集計表_鉾田町鳥栖 見積リスト（電気） _砂沼(浄)配水P_比較表(GTG)_09_07_15" xfId="219"/>
    <cellStyle name="見積-桁区切り_02機械機器据付工集計表_鉾田町鳥栖 見積リスト（電気） _砂沼(浄)配水P_比較表_08_07_03" xfId="220"/>
    <cellStyle name="見積-桁区切り_02機械機器据付工集計表_鉾田町鳥栖 見積リスト（電気） _砂沼(浄)配水P_比較表_08_07_03_比較表_09_03_15" xfId="221"/>
    <cellStyle name="見積-桁区切り_02機械機器据付工集計表_鉾田町鳥栖 見積リスト（電気） _砂沼(浄)配水P_砂沼 (金抜き)" xfId="222"/>
    <cellStyle name="見積-桁区切り_02機械機器据付工集計表_鉾田町鳥栖 見積リスト（電気） _砂沼(浄)配水P_砂沼 (金抜き)_比較表(GTG)_09_07_15" xfId="223"/>
    <cellStyle name="見積-桁区切り_02機械機器据付工集計表_鉾田町鳥栖 見積リスト（電気） _砂沼(浄)配水P_砂沼 (金抜き)_比較表_08_07_03" xfId="224"/>
    <cellStyle name="見積-桁区切り_02機械機器据付工集計表_鉾田町鳥栖 見積リスト（電気） _砂沼(浄)配水P_砂沼 (金抜き)_比較表_08_07_03_比較表_09_03_15" xfId="225"/>
    <cellStyle name="見積-桁区切り_02機械機器据付工集計表_鉾田設計書" xfId="226"/>
    <cellStyle name="見積-桁区切り_02機械機器据付工集計表_鏡および内訳書（土木）" xfId="227"/>
    <cellStyle name="見積-桁区切り_02機械機器据付工集計表_鳥栖" xfId="228"/>
    <cellStyle name="見積-桁区切り_02機械機器据付工集計表_鳥栖_01 ●（金入）設計書(配水取水設備）" xfId="229"/>
    <cellStyle name="見積-桁区切り_02機械機器据付工集計表_鳥栖_01 ●（金入）設計書(配水取水設備）_比較表(GTG)_09_07_15" xfId="230"/>
    <cellStyle name="見積-桁区切り_02機械機器据付工集計表_鳥栖_01 ●（金入）設計書(配水取水設備）_比較表_08_07_03" xfId="231"/>
    <cellStyle name="見積-桁区切り_02機械機器据付工集計表_鳥栖_01 ●（金入）設計書(配水取水設備）_比較表_08_07_03_比較表_09_03_15" xfId="232"/>
    <cellStyle name="見積-桁区切り_02機械機器据付工集計表_鳥栖_◆01次亜（機械）" xfId="233"/>
    <cellStyle name="見積-桁区切り_02機械機器据付工集計表_鳥栖_比較表(GTG)_09_07_15" xfId="234"/>
    <cellStyle name="見積-桁区切り_02機械機器据付工集計表_鳥栖_比較表_08_07_03" xfId="235"/>
    <cellStyle name="見積-桁区切り_02機械機器据付工集計表_鳥栖_比較表_08_07_03_比較表_09_03_15" xfId="236"/>
    <cellStyle name="見積-桁区切り_02機械機器据付工集計表_鳥栖_砂沼(浄)配水P" xfId="237"/>
    <cellStyle name="見積-桁区切り_02機械機器据付工集計表_鳥栖_砂沼(浄)配水P_比較表(GTG)_09_07_15" xfId="238"/>
    <cellStyle name="見積-桁区切り_02機械機器据付工集計表_鳥栖_砂沼(浄)配水P_比較表_08_07_03" xfId="239"/>
    <cellStyle name="見積-桁区切り_02機械機器据付工集計表_鳥栖_砂沼(浄)配水P_比較表_08_07_03_比較表_09_03_15" xfId="240"/>
    <cellStyle name="見積-桁区切り_02機械機器据付工集計表_鳥栖_砂沼(浄)配水P_砂沼 (金抜き)" xfId="241"/>
    <cellStyle name="見積-桁区切り_02機械機器据付工集計表_鳥栖_砂沼(浄)配水P_砂沼 (金抜き)_比較表(GTG)_09_07_15" xfId="242"/>
    <cellStyle name="見積-桁区切り_02機械機器据付工集計表_鳥栖_砂沼(浄)配水P_砂沼 (金抜き)_比較表_08_07_03" xfId="243"/>
    <cellStyle name="見積-桁区切り_02機械機器据付工集計表_鳥栖_砂沼(浄)配水P_砂沼 (金抜き)_比較表_08_07_03_比較表_09_03_15" xfId="244"/>
    <cellStyle name="見積-桁区切り_02機械機器据付工集計表_鳥栖_（１６年１月修正）鳥栖設計書" xfId="245"/>
    <cellStyle name="見積-桁区切り_02機械機器据付工集計表_（１６年１月修正）鳥栖設計書" xfId="246"/>
    <cellStyle name="見積-桁区切り_H16鳥栖代価表" xfId="247"/>
    <cellStyle name="見積-桁区切り_H16鳥栖代価表_鳥栖設計書(040323)" xfId="248"/>
    <cellStyle name="見積-桁区切り_◆01次亜（機械）" xfId="249"/>
    <cellStyle name="見積-桁区切り_機械設計書" xfId="250"/>
    <cellStyle name="見積-桁区切り_機械設計書_01 ●（金入）設計書(配水取水設備）" xfId="251"/>
    <cellStyle name="見積-桁区切り_機械設計書_01 ●（金入）設計書(配水取水設備）_比較表(GTG)_09_07_15" xfId="252"/>
    <cellStyle name="見積-桁区切り_機械設計書_01 ●（金入）設計書(配水取水設備）_比較表_08_07_03" xfId="253"/>
    <cellStyle name="見積-桁区切り_機械設計書_01 ●（金入）設計書(配水取水設備）_比較表_08_07_03_比較表_09_03_15" xfId="254"/>
    <cellStyle name="見積-桁区切り_機械設計書_◆01次亜（機械）" xfId="255"/>
    <cellStyle name="見積-桁区切り_機械設計書_比較表(GTG)_09_07_15" xfId="256"/>
    <cellStyle name="見積-桁区切り_機械設計書_比較表_08_07_03" xfId="257"/>
    <cellStyle name="見積-桁区切り_機械設計書_比較表_08_07_03_比較表_09_03_15" xfId="258"/>
    <cellStyle name="見積-桁区切り_機械設計書_砂沼(浄)配水P" xfId="259"/>
    <cellStyle name="見積-桁区切り_機械設計書_砂沼(浄)配水P_比較表(GTG)_09_07_15" xfId="260"/>
    <cellStyle name="見積-桁区切り_機械設計書_砂沼(浄)配水P_比較表_08_07_03" xfId="261"/>
    <cellStyle name="見積-桁区切り_機械設計書_砂沼(浄)配水P_比較表_08_07_03_比較表_09_03_15" xfId="262"/>
    <cellStyle name="見積-桁区切り_機械設計書_砂沼(浄)配水P_砂沼 (金抜き)" xfId="263"/>
    <cellStyle name="見積-桁区切り_機械設計書_砂沼(浄)配水P_砂沼 (金抜き)_比較表(GTG)_09_07_15" xfId="264"/>
    <cellStyle name="見積-桁区切り_機械設計書_砂沼(浄)配水P_砂沼 (金抜き)_比較表_08_07_03" xfId="265"/>
    <cellStyle name="見積-桁区切り_機械設計書_砂沼(浄)配水P_砂沼 (金抜き)_比較表_08_07_03_比較表_09_03_15" xfId="266"/>
    <cellStyle name="見積-桁区切り_機械設計書_（１６年１月修正）鳥栖設計書" xfId="267"/>
    <cellStyle name="見積-桁区切り_砂沼(浄)配水P" xfId="268"/>
    <cellStyle name="見積-桁区切り_砂沼(浄)配水P_比較表(GTG)_09_07_15" xfId="269"/>
    <cellStyle name="見積-桁区切り_砂沼(浄)配水P_比較表_08_07_03" xfId="270"/>
    <cellStyle name="見積-桁区切り_砂沼(浄)配水P_比較表_08_07_03_比較表_09_03_15" xfId="271"/>
    <cellStyle name="見積-桁区切り_砂沼(浄)配水P_砂沼 (金抜き)" xfId="272"/>
    <cellStyle name="見積-桁区切り_砂沼(浄)配水P_砂沼 (金抜き)_比較表(GTG)_09_07_15" xfId="273"/>
    <cellStyle name="見積-桁区切り_砂沼(浄)配水P_砂沼 (金抜き)_比較表_08_07_03" xfId="274"/>
    <cellStyle name="見積-桁区切り_砂沼(浄)配水P_砂沼 (金抜き)_比較表_08_07_03_比較表_09_03_15" xfId="275"/>
    <cellStyle name="見積-桁区切り_西台設計書" xfId="276"/>
    <cellStyle name="見積-桁区切り_西台設計書_01 ●（金入）設計書(配水取水設備）" xfId="277"/>
    <cellStyle name="見積-桁区切り_西台設計書_01 ●（金入）設計書(配水取水設備）_比較表(GTG)_09_07_15" xfId="278"/>
    <cellStyle name="見積-桁区切り_西台設計書_01 ●（金入）設計書(配水取水設備）_比較表_08_07_03" xfId="279"/>
    <cellStyle name="見積-桁区切り_西台設計書_01 ●（金入）設計書(配水取水設備）_比較表_08_07_03_比較表_09_03_15" xfId="280"/>
    <cellStyle name="見積-桁区切り_西台設計書_◆01次亜（機械）" xfId="281"/>
    <cellStyle name="見積-桁区切り_西台設計書_比較表(GTG)_09_07_15" xfId="282"/>
    <cellStyle name="見積-桁区切り_西台設計書_比較表_08_07_03" xfId="283"/>
    <cellStyle name="見積-桁区切り_西台設計書_比較表_08_07_03_比較表_09_03_15" xfId="284"/>
    <cellStyle name="見積-桁区切り_西台設計書_砂沼(浄)配水P" xfId="285"/>
    <cellStyle name="見積-桁区切り_西台設計書_砂沼(浄)配水P_比較表(GTG)_09_07_15" xfId="286"/>
    <cellStyle name="見積-桁区切り_西台設計書_砂沼(浄)配水P_比較表_08_07_03" xfId="287"/>
    <cellStyle name="見積-桁区切り_西台設計書_砂沼(浄)配水P_比較表_08_07_03_比較表_09_03_15" xfId="288"/>
    <cellStyle name="見積-桁区切り_西台設計書_砂沼(浄)配水P_砂沼 (金抜き)" xfId="289"/>
    <cellStyle name="見積-桁区切り_西台設計書_砂沼(浄)配水P_砂沼 (金抜き)_比較表(GTG)_09_07_15" xfId="290"/>
    <cellStyle name="見積-桁区切り_西台設計書_砂沼(浄)配水P_砂沼 (金抜き)_比較表_08_07_03" xfId="291"/>
    <cellStyle name="見積-桁区切り_西台設計書_砂沼(浄)配水P_砂沼 (金抜き)_比較表_08_07_03_比較表_09_03_15" xfId="292"/>
    <cellStyle name="見積-桁区切り_西台設計書_（１６年１月修正）鳥栖設計書" xfId="293"/>
    <cellStyle name="見積-桁区切り_設計書(第1号機械設備工，第3号防水塗装工)" xfId="294"/>
    <cellStyle name="見積-桁区切り_設計書_051220" xfId="295"/>
    <cellStyle name="見積-桁区切り_設計書_051220_比較表(GTG)_09_07_15" xfId="296"/>
    <cellStyle name="見積-桁区切り_設計書_051220_比較表_08_07_03" xfId="297"/>
    <cellStyle name="見積-桁区切り_設計書_051220_比較表_08_07_03_比較表_09_03_15" xfId="298"/>
    <cellStyle name="見積-桁区切り_配水ﾎﾟﾝﾌﾟ数量計算書" xfId="299"/>
    <cellStyle name="見積-桁区切り_鉾田町鳥栖  見積リスト（薬注）" xfId="300"/>
    <cellStyle name="見積-桁区切り_鉾田町鳥栖  見積リスト（薬注）_比較表(GTG)_09_07_15" xfId="301"/>
    <cellStyle name="見積-桁区切り_鉾田町鳥栖  見積リスト（薬注）_比較表_08_07_03" xfId="302"/>
    <cellStyle name="見積-桁区切り_鉾田町鳥栖  見積リスト（薬注）_比較表_08_07_03_比較表_09_03_15" xfId="303"/>
    <cellStyle name="見積-桁区切り_鉾田町鳥栖  見積リスト（薬注）_砂沼(浄)配水P" xfId="304"/>
    <cellStyle name="見積-桁区切り_鉾田町鳥栖  見積リスト（薬注）_砂沼(浄)配水P_比較表(GTG)_09_07_15" xfId="305"/>
    <cellStyle name="見積-桁区切り_鉾田町鳥栖  見積リスト（薬注）_砂沼(浄)配水P_比較表_08_07_03" xfId="306"/>
    <cellStyle name="見積-桁区切り_鉾田町鳥栖  見積リスト（薬注）_砂沼(浄)配水P_比較表_08_07_03_比較表_09_03_15" xfId="307"/>
    <cellStyle name="見積-桁区切り_鉾田町鳥栖  見積リスト（薬注）_砂沼(浄)配水P_砂沼 (金抜き)" xfId="308"/>
    <cellStyle name="見積-桁区切り_鉾田町鳥栖  見積リスト（薬注）_砂沼(浄)配水P_砂沼 (金抜き)_比較表(GTG)_09_07_15" xfId="309"/>
    <cellStyle name="見積-桁区切り_鉾田町鳥栖  見積リスト（薬注）_砂沼(浄)配水P_砂沼 (金抜き)_比較表_08_07_03" xfId="310"/>
    <cellStyle name="見積-桁区切り_鉾田町鳥栖  見積リスト（薬注）_砂沼(浄)配水P_砂沼 (金抜き)_比較表_08_07_03_比較表_09_03_15" xfId="311"/>
    <cellStyle name="見積-桁区切り_鉾田町鳥栖 見積リスト（電気） " xfId="312"/>
    <cellStyle name="見積-桁区切り_鉾田町鳥栖 見積リスト（電気） _比較表(GTG)_09_07_15" xfId="313"/>
    <cellStyle name="見積-桁区切り_鉾田町鳥栖 見積リスト（電気） _比較表_08_07_03" xfId="314"/>
    <cellStyle name="見積-桁区切り_鉾田町鳥栖 見積リスト（電気） _比較表_08_07_03_比較表_09_03_15" xfId="315"/>
    <cellStyle name="見積-桁区切り_鉾田町鳥栖 見積リスト（電気） _砂沼(浄)配水P" xfId="316"/>
    <cellStyle name="見積-桁区切り_鉾田町鳥栖 見積リスト（電気） _砂沼(浄)配水P_比較表(GTG)_09_07_15" xfId="317"/>
    <cellStyle name="見積-桁区切り_鉾田町鳥栖 見積リスト（電気） _砂沼(浄)配水P_比較表_08_07_03" xfId="318"/>
    <cellStyle name="見積-桁区切り_鉾田町鳥栖 見積リスト（電気） _砂沼(浄)配水P_比較表_08_07_03_比較表_09_03_15" xfId="319"/>
    <cellStyle name="見積-桁区切り_鉾田町鳥栖 見積リスト（電気） _砂沼(浄)配水P_砂沼 (金抜き)" xfId="320"/>
    <cellStyle name="見積-桁区切り_鉾田町鳥栖 見積リスト（電気） _砂沼(浄)配水P_砂沼 (金抜き)_比較表(GTG)_09_07_15" xfId="321"/>
    <cellStyle name="見積-桁区切り_鉾田町鳥栖 見積リスト（電気） _砂沼(浄)配水P_砂沼 (金抜き)_比較表_08_07_03" xfId="322"/>
    <cellStyle name="見積-桁区切り_鉾田町鳥栖 見積リスト（電気） _砂沼(浄)配水P_砂沼 (金抜き)_比較表_08_07_03_比較表_09_03_15" xfId="323"/>
    <cellStyle name="見積-桁区切り_鉾田設計書" xfId="324"/>
    <cellStyle name="見積-桁区切り_鏡および内訳書（土木）" xfId="325"/>
    <cellStyle name="見積-桁区切り_鳥栖" xfId="326"/>
    <cellStyle name="見積-桁区切り_鳥栖_01 ●（金入）設計書(配水取水設備）" xfId="327"/>
    <cellStyle name="見積-桁区切り_鳥栖_01 ●（金入）設計書(配水取水設備）_比較表(GTG)_09_07_15" xfId="328"/>
    <cellStyle name="見積-桁区切り_鳥栖_01 ●（金入）設計書(配水取水設備）_比較表_08_07_03" xfId="329"/>
    <cellStyle name="見積-桁区切り_鳥栖_01 ●（金入）設計書(配水取水設備）_比較表_08_07_03_比較表_09_03_15" xfId="330"/>
    <cellStyle name="見積-桁区切り_鳥栖_◆01次亜（機械）" xfId="331"/>
    <cellStyle name="見積-桁区切り_鳥栖_比較表(GTG)_09_07_15" xfId="332"/>
    <cellStyle name="見積-桁区切り_鳥栖_比較表_08_07_03" xfId="333"/>
    <cellStyle name="見積-桁区切り_鳥栖_比較表_08_07_03_比較表_09_03_15" xfId="334"/>
    <cellStyle name="見積-桁区切り_鳥栖_砂沼(浄)配水P" xfId="335"/>
    <cellStyle name="見積-桁区切り_鳥栖_砂沼(浄)配水P_比較表(GTG)_09_07_15" xfId="336"/>
    <cellStyle name="見積-桁区切り_鳥栖_砂沼(浄)配水P_比較表_08_07_03" xfId="337"/>
    <cellStyle name="見積-桁区切り_鳥栖_砂沼(浄)配水P_比較表_08_07_03_比較表_09_03_15" xfId="338"/>
    <cellStyle name="見積-桁区切り_鳥栖_砂沼(浄)配水P_砂沼 (金抜き)" xfId="339"/>
    <cellStyle name="見積-桁区切り_鳥栖_砂沼(浄)配水P_砂沼 (金抜き)_比較表(GTG)_09_07_15" xfId="340"/>
    <cellStyle name="見積-桁区切り_鳥栖_砂沼(浄)配水P_砂沼 (金抜き)_比較表_08_07_03" xfId="341"/>
    <cellStyle name="見積-桁区切り_鳥栖_砂沼(浄)配水P_砂沼 (金抜き)_比較表_08_07_03_比較表_09_03_15" xfId="342"/>
    <cellStyle name="見積-桁区切り_鳥栖_（１６年１月修正）鳥栖設計書" xfId="343"/>
    <cellStyle name="見積-桁区切り_（１６年１月修正）鳥栖設計書" xfId="344"/>
    <cellStyle name="見積-通貨記号" xfId="345"/>
    <cellStyle name="見積桁区切り" xfId="346"/>
    <cellStyle name="見積桁区切り_01 ●（金入）設計書(配水取水設備）" xfId="347"/>
    <cellStyle name="見積桁区切り_01 ●（金入）設計書(配水取水設備）_比較表(GTG)_09_07_15" xfId="348"/>
    <cellStyle name="見積桁区切り_01 ●（金入）設計書(配水取水設備）_比較表_08_07_03" xfId="349"/>
    <cellStyle name="見積桁区切り_01 ●（金入）設計書(配水取水設備）_比較表_08_07_03_比較表_09_03_15" xfId="350"/>
    <cellStyle name="見積桁区切り_02機械機器据付工集計表" xfId="351"/>
    <cellStyle name="見積桁区切り_02機械機器据付工集計表_01 ●（金入）設計書(配水取水設備）" xfId="352"/>
    <cellStyle name="見積桁区切り_02機械機器据付工集計表_01 ●（金入）設計書(配水取水設備）_比較表(GTG)_09_07_15" xfId="353"/>
    <cellStyle name="見積桁区切り_02機械機器据付工集計表_01 ●（金入）設計書(配水取水設備）_比較表_08_07_03" xfId="354"/>
    <cellStyle name="見積桁区切り_02機械機器据付工集計表_01 ●（金入）設計書(配水取水設備）_比較表_08_07_03_比較表_09_03_15" xfId="355"/>
    <cellStyle name="見積桁区切り_02機械機器据付工集計表_H16鳥栖代価表" xfId="356"/>
    <cellStyle name="見積桁区切り_02機械機器据付工集計表_H16鳥栖代価表_鳥栖設計書(040323)" xfId="357"/>
    <cellStyle name="見積桁区切り_02機械機器据付工集計表_◆01次亜（機械）" xfId="358"/>
    <cellStyle name="見積桁区切り_02機械機器据付工集計表_機械設計書" xfId="359"/>
    <cellStyle name="見積桁区切り_02機械機器据付工集計表_機械設計書_01 ●（金入）設計書(配水取水設備）" xfId="360"/>
    <cellStyle name="見積桁区切り_02機械機器据付工集計表_機械設計書_01 ●（金入）設計書(配水取水設備）_比較表(GTG)_09_07_15" xfId="361"/>
    <cellStyle name="見積桁区切り_02機械機器据付工集計表_機械設計書_01 ●（金入）設計書(配水取水設備）_比較表_08_07_03" xfId="362"/>
    <cellStyle name="見積桁区切り_02機械機器据付工集計表_機械設計書_01 ●（金入）設計書(配水取水設備）_比較表_08_07_03_比較表_09_03_15" xfId="363"/>
    <cellStyle name="見積桁区切り_02機械機器据付工集計表_機械設計書_◆01次亜（機械）" xfId="364"/>
    <cellStyle name="見積桁区切り_02機械機器据付工集計表_機械設計書_比較表(GTG)_09_07_15" xfId="365"/>
    <cellStyle name="見積桁区切り_02機械機器据付工集計表_機械設計書_比較表_08_07_03" xfId="366"/>
    <cellStyle name="見積桁区切り_02機械機器据付工集計表_機械設計書_比較表_08_07_03_比較表_09_03_15" xfId="367"/>
    <cellStyle name="見積桁区切り_02機械機器据付工集計表_機械設計書_砂沼(浄)配水P" xfId="368"/>
    <cellStyle name="見積桁区切り_02機械機器据付工集計表_機械設計書_砂沼(浄)配水P_比較表(GTG)_09_07_15" xfId="369"/>
    <cellStyle name="見積桁区切り_02機械機器据付工集計表_機械設計書_砂沼(浄)配水P_比較表_08_07_03" xfId="370"/>
    <cellStyle name="見積桁区切り_02機械機器据付工集計表_機械設計書_砂沼(浄)配水P_比較表_08_07_03_比較表_09_03_15" xfId="371"/>
    <cellStyle name="見積桁区切り_02機械機器据付工集計表_機械設計書_砂沼(浄)配水P_砂沼 (金抜き)" xfId="372"/>
    <cellStyle name="見積桁区切り_02機械機器据付工集計表_機械設計書_砂沼(浄)配水P_砂沼 (金抜き)_比較表(GTG)_09_07_15" xfId="373"/>
    <cellStyle name="見積桁区切り_02機械機器据付工集計表_機械設計書_砂沼(浄)配水P_砂沼 (金抜き)_比較表_08_07_03" xfId="374"/>
    <cellStyle name="見積桁区切り_02機械機器据付工集計表_機械設計書_砂沼(浄)配水P_砂沼 (金抜き)_比較表_08_07_03_比較表_09_03_15" xfId="375"/>
    <cellStyle name="見積桁区切り_02機械機器据付工集計表_機械設計書_（１６年１月修正）鳥栖設計書" xfId="376"/>
    <cellStyle name="見積桁区切り_02機械機器据付工集計表_砂沼(浄)配水P" xfId="377"/>
    <cellStyle name="見積桁区切り_02機械機器据付工集計表_砂沼(浄)配水P_比較表(GTG)_09_07_15" xfId="378"/>
    <cellStyle name="見積桁区切り_02機械機器据付工集計表_砂沼(浄)配水P_比較表_08_07_03" xfId="379"/>
    <cellStyle name="見積桁区切り_02機械機器据付工集計表_砂沼(浄)配水P_比較表_08_07_03_比較表_09_03_15" xfId="380"/>
    <cellStyle name="見積桁区切り_02機械機器据付工集計表_砂沼(浄)配水P_砂沼 (金抜き)" xfId="381"/>
    <cellStyle name="見積桁区切り_02機械機器据付工集計表_砂沼(浄)配水P_砂沼 (金抜き)_比較表(GTG)_09_07_15" xfId="382"/>
    <cellStyle name="見積桁区切り_02機械機器据付工集計表_砂沼(浄)配水P_砂沼 (金抜き)_比較表_08_07_03" xfId="383"/>
    <cellStyle name="見積桁区切り_02機械機器据付工集計表_砂沼(浄)配水P_砂沼 (金抜き)_比較表_08_07_03_比較表_09_03_15" xfId="384"/>
    <cellStyle name="見積桁区切り_02機械機器据付工集計表_西台設計書" xfId="385"/>
    <cellStyle name="見積桁区切り_02機械機器据付工集計表_西台設計書_01 ●（金入）設計書(配水取水設備）" xfId="386"/>
    <cellStyle name="見積桁区切り_02機械機器据付工集計表_西台設計書_01 ●（金入）設計書(配水取水設備）_比較表(GTG)_09_07_15" xfId="387"/>
    <cellStyle name="見積桁区切り_02機械機器据付工集計表_西台設計書_01 ●（金入）設計書(配水取水設備）_比較表_08_07_03" xfId="388"/>
    <cellStyle name="見積桁区切り_02機械機器据付工集計表_西台設計書_01 ●（金入）設計書(配水取水設備）_比較表_08_07_03_比較表_09_03_15" xfId="389"/>
    <cellStyle name="見積桁区切り_02機械機器据付工集計表_西台設計書_◆01次亜（機械）" xfId="390"/>
    <cellStyle name="見積桁区切り_02機械機器据付工集計表_西台設計書_比較表(GTG)_09_07_15" xfId="391"/>
    <cellStyle name="見積桁区切り_02機械機器据付工集計表_西台設計書_比較表_08_07_03" xfId="392"/>
    <cellStyle name="見積桁区切り_02機械機器据付工集計表_西台設計書_比較表_08_07_03_比較表_09_03_15" xfId="393"/>
    <cellStyle name="見積桁区切り_02機械機器据付工集計表_西台設計書_砂沼(浄)配水P" xfId="394"/>
    <cellStyle name="見積桁区切り_02機械機器据付工集計表_西台設計書_砂沼(浄)配水P_比較表(GTG)_09_07_15" xfId="395"/>
    <cellStyle name="見積桁区切り_02機械機器据付工集計表_西台設計書_砂沼(浄)配水P_比較表_08_07_03" xfId="396"/>
    <cellStyle name="見積桁区切り_02機械機器据付工集計表_西台設計書_砂沼(浄)配水P_比較表_08_07_03_比較表_09_03_15" xfId="397"/>
    <cellStyle name="見積桁区切り_02機械機器据付工集計表_西台設計書_砂沼(浄)配水P_砂沼 (金抜き)" xfId="398"/>
    <cellStyle name="見積桁区切り_02機械機器据付工集計表_西台設計書_砂沼(浄)配水P_砂沼 (金抜き)_比較表(GTG)_09_07_15" xfId="399"/>
    <cellStyle name="見積桁区切り_02機械機器据付工集計表_西台設計書_砂沼(浄)配水P_砂沼 (金抜き)_比較表_08_07_03" xfId="400"/>
    <cellStyle name="見積桁区切り_02機械機器据付工集計表_西台設計書_砂沼(浄)配水P_砂沼 (金抜き)_比較表_08_07_03_比較表_09_03_15" xfId="401"/>
    <cellStyle name="見積桁区切り_02機械機器据付工集計表_西台設計書_（１６年１月修正）鳥栖設計書" xfId="402"/>
    <cellStyle name="見積桁区切り_02機械機器据付工集計表_設計書(第1号機械設備工，第3号防水塗装工)" xfId="403"/>
    <cellStyle name="見積桁区切り_02機械機器据付工集計表_設計書_051220" xfId="404"/>
    <cellStyle name="見積桁区切り_02機械機器据付工集計表_設計書_051220_比較表(GTG)_09_07_15" xfId="405"/>
    <cellStyle name="見積桁区切り_02機械機器据付工集計表_設計書_051220_比較表_08_07_03" xfId="406"/>
    <cellStyle name="見積桁区切り_02機械機器据付工集計表_設計書_051220_比較表_08_07_03_比較表_09_03_15" xfId="407"/>
    <cellStyle name="見積桁区切り_02機械機器据付工集計表_鉾田町鳥栖  見積リスト（薬注）" xfId="408"/>
    <cellStyle name="見積桁区切り_02機械機器据付工集計表_鉾田町鳥栖  見積リスト（薬注）_比較表(GTG)_09_07_15" xfId="409"/>
    <cellStyle name="見積桁区切り_02機械機器据付工集計表_鉾田町鳥栖  見積リスト（薬注）_比較表_08_07_03" xfId="410"/>
    <cellStyle name="見積桁区切り_02機械機器据付工集計表_鉾田町鳥栖  見積リスト（薬注）_比較表_08_07_03_比較表_09_03_15" xfId="411"/>
    <cellStyle name="見積桁区切り_02機械機器据付工集計表_鉾田町鳥栖  見積リスト（薬注）_砂沼(浄)配水P" xfId="412"/>
    <cellStyle name="見積桁区切り_02機械機器据付工集計表_鉾田町鳥栖  見積リスト（薬注）_砂沼(浄)配水P_比較表(GTG)_09_07_15" xfId="413"/>
    <cellStyle name="見積桁区切り_02機械機器据付工集計表_鉾田町鳥栖  見積リスト（薬注）_砂沼(浄)配水P_比較表_08_07_03" xfId="414"/>
    <cellStyle name="見積桁区切り_02機械機器据付工集計表_鉾田町鳥栖  見積リスト（薬注）_砂沼(浄)配水P_比較表_08_07_03_比較表_09_03_15" xfId="415"/>
    <cellStyle name="見積桁区切り_02機械機器据付工集計表_鉾田町鳥栖  見積リスト（薬注）_砂沼(浄)配水P_砂沼 (金抜き)" xfId="416"/>
    <cellStyle name="見積桁区切り_02機械機器据付工集計表_鉾田町鳥栖  見積リスト（薬注）_砂沼(浄)配水P_砂沼 (金抜き)_比較表(GTG)_09_07_15" xfId="417"/>
    <cellStyle name="見積桁区切り_02機械機器据付工集計表_鉾田町鳥栖  見積リスト（薬注）_砂沼(浄)配水P_砂沼 (金抜き)_比較表_08_07_03" xfId="418"/>
    <cellStyle name="見積桁区切り_02機械機器据付工集計表_鉾田町鳥栖  見積リスト（薬注）_砂沼(浄)配水P_砂沼 (金抜き)_比較表_08_07_03_比較表_09_03_15" xfId="419"/>
    <cellStyle name="見積桁区切り_02機械機器据付工集計表_鉾田町鳥栖 見積リスト（電気） " xfId="420"/>
    <cellStyle name="見積桁区切り_02機械機器据付工集計表_鉾田町鳥栖 見積リスト（電気） _比較表(GTG)_09_07_15" xfId="421"/>
    <cellStyle name="見積桁区切り_02機械機器据付工集計表_鉾田町鳥栖 見積リスト（電気） _比較表_08_07_03" xfId="422"/>
    <cellStyle name="見積桁区切り_02機械機器据付工集計表_鉾田町鳥栖 見積リスト（電気） _比較表_08_07_03_比較表_09_03_15" xfId="423"/>
    <cellStyle name="見積桁区切り_02機械機器据付工集計表_鉾田町鳥栖 見積リスト（電気） _砂沼(浄)配水P" xfId="424"/>
    <cellStyle name="見積桁区切り_02機械機器据付工集計表_鉾田町鳥栖 見積リスト（電気） _砂沼(浄)配水P_比較表(GTG)_09_07_15" xfId="425"/>
    <cellStyle name="見積桁区切り_02機械機器据付工集計表_鉾田町鳥栖 見積リスト（電気） _砂沼(浄)配水P_比較表_08_07_03" xfId="426"/>
    <cellStyle name="見積桁区切り_02機械機器据付工集計表_鉾田町鳥栖 見積リスト（電気） _砂沼(浄)配水P_比較表_08_07_03_比較表_09_03_15" xfId="427"/>
    <cellStyle name="見積桁区切り_02機械機器据付工集計表_鉾田町鳥栖 見積リスト（電気） _砂沼(浄)配水P_砂沼 (金抜き)" xfId="428"/>
    <cellStyle name="見積桁区切り_02機械機器据付工集計表_鉾田町鳥栖 見積リスト（電気） _砂沼(浄)配水P_砂沼 (金抜き)_比較表(GTG)_09_07_15" xfId="429"/>
    <cellStyle name="見積桁区切り_02機械機器据付工集計表_鉾田町鳥栖 見積リスト（電気） _砂沼(浄)配水P_砂沼 (金抜き)_比較表_08_07_03" xfId="430"/>
    <cellStyle name="見積桁区切り_02機械機器据付工集計表_鉾田町鳥栖 見積リスト（電気） _砂沼(浄)配水P_砂沼 (金抜き)_比較表_08_07_03_比較表_09_03_15" xfId="431"/>
    <cellStyle name="見積桁区切り_02機械機器据付工集計表_鉾田設計書" xfId="432"/>
    <cellStyle name="見積桁区切り_02機械機器据付工集計表_鏡および内訳書（土木）" xfId="433"/>
    <cellStyle name="見積桁区切り_02機械機器据付工集計表_鳥栖" xfId="434"/>
    <cellStyle name="見積桁区切り_02機械機器据付工集計表_鳥栖_01 ●（金入）設計書(配水取水設備）" xfId="435"/>
    <cellStyle name="見積桁区切り_02機械機器据付工集計表_鳥栖_01 ●（金入）設計書(配水取水設備）_比較表(GTG)_09_07_15" xfId="436"/>
    <cellStyle name="見積桁区切り_02機械機器据付工集計表_鳥栖_01 ●（金入）設計書(配水取水設備）_比較表_08_07_03" xfId="437"/>
    <cellStyle name="見積桁区切り_02機械機器据付工集計表_鳥栖_01 ●（金入）設計書(配水取水設備）_比較表_08_07_03_比較表_09_03_15" xfId="438"/>
    <cellStyle name="見積桁区切り_02機械機器据付工集計表_鳥栖_◆01次亜（機械）" xfId="439"/>
    <cellStyle name="見積桁区切り_02機械機器据付工集計表_鳥栖_比較表(GTG)_09_07_15" xfId="440"/>
    <cellStyle name="見積桁区切り_02機械機器据付工集計表_鳥栖_比較表_08_07_03" xfId="441"/>
    <cellStyle name="見積桁区切り_02機械機器据付工集計表_鳥栖_比較表_08_07_03_比較表_09_03_15" xfId="442"/>
    <cellStyle name="見積桁区切り_02機械機器据付工集計表_鳥栖_砂沼(浄)配水P" xfId="443"/>
    <cellStyle name="見積桁区切り_02機械機器据付工集計表_鳥栖_砂沼(浄)配水P_比較表(GTG)_09_07_15" xfId="444"/>
    <cellStyle name="見積桁区切り_02機械機器据付工集計表_鳥栖_砂沼(浄)配水P_比較表_08_07_03" xfId="445"/>
    <cellStyle name="見積桁区切り_02機械機器据付工集計表_鳥栖_砂沼(浄)配水P_比較表_08_07_03_比較表_09_03_15" xfId="446"/>
    <cellStyle name="見積桁区切り_02機械機器据付工集計表_鳥栖_砂沼(浄)配水P_砂沼 (金抜き)" xfId="447"/>
    <cellStyle name="見積桁区切り_02機械機器据付工集計表_鳥栖_砂沼(浄)配水P_砂沼 (金抜き)_比較表(GTG)_09_07_15" xfId="448"/>
    <cellStyle name="見積桁区切り_02機械機器据付工集計表_鳥栖_砂沼(浄)配水P_砂沼 (金抜き)_比較表_08_07_03" xfId="449"/>
    <cellStyle name="見積桁区切り_02機械機器据付工集計表_鳥栖_砂沼(浄)配水P_砂沼 (金抜き)_比較表_08_07_03_比較表_09_03_15" xfId="450"/>
    <cellStyle name="見積桁区切り_02機械機器据付工集計表_鳥栖_（１６年１月修正）鳥栖設計書" xfId="451"/>
    <cellStyle name="見積桁区切り_02機械機器据付工集計表_（１６年１月修正）鳥栖設計書" xfId="452"/>
    <cellStyle name="見積桁区切り_H16鳥栖代価表" xfId="453"/>
    <cellStyle name="見積桁区切り_H16鳥栖代価表_鳥栖設計書(040323)" xfId="454"/>
    <cellStyle name="見積桁区切り_◆01次亜（機械）" xfId="455"/>
    <cellStyle name="見積桁区切り_機械設計書" xfId="456"/>
    <cellStyle name="見積桁区切り_機械設計書_01 ●（金入）設計書(配水取水設備）" xfId="457"/>
    <cellStyle name="見積桁区切り_機械設計書_01 ●（金入）設計書(配水取水設備）_比較表(GTG)_09_07_15" xfId="458"/>
    <cellStyle name="見積桁区切り_機械設計書_01 ●（金入）設計書(配水取水設備）_比較表_08_07_03" xfId="459"/>
    <cellStyle name="見積桁区切り_機械設計書_01 ●（金入）設計書(配水取水設備）_比較表_08_07_03_比較表_09_03_15" xfId="460"/>
    <cellStyle name="見積桁区切り_機械設計書_◆01次亜（機械）" xfId="461"/>
    <cellStyle name="見積桁区切り_機械設計書_比較表(GTG)_09_07_15" xfId="462"/>
    <cellStyle name="見積桁区切り_機械設計書_比較表_08_07_03" xfId="463"/>
    <cellStyle name="見積桁区切り_機械設計書_比較表_08_07_03_比較表_09_03_15" xfId="464"/>
    <cellStyle name="見積桁区切り_機械設計書_砂沼(浄)配水P" xfId="465"/>
    <cellStyle name="見積桁区切り_機械設計書_砂沼(浄)配水P_比較表(GTG)_09_07_15" xfId="466"/>
    <cellStyle name="見積桁区切り_機械設計書_砂沼(浄)配水P_比較表_08_07_03" xfId="467"/>
    <cellStyle name="見積桁区切り_機械設計書_砂沼(浄)配水P_比較表_08_07_03_比較表_09_03_15" xfId="468"/>
    <cellStyle name="見積桁区切り_機械設計書_砂沼(浄)配水P_砂沼 (金抜き)" xfId="469"/>
    <cellStyle name="見積桁区切り_機械設計書_砂沼(浄)配水P_砂沼 (金抜き)_比較表(GTG)_09_07_15" xfId="470"/>
    <cellStyle name="見積桁区切り_機械設計書_砂沼(浄)配水P_砂沼 (金抜き)_比較表_08_07_03" xfId="471"/>
    <cellStyle name="見積桁区切り_機械設計書_砂沼(浄)配水P_砂沼 (金抜き)_比較表_08_07_03_比較表_09_03_15" xfId="472"/>
    <cellStyle name="見積桁区切り_機械設計書_（１６年１月修正）鳥栖設計書" xfId="473"/>
    <cellStyle name="見積桁区切り_砂沼(浄)配水P" xfId="474"/>
    <cellStyle name="見積桁区切り_砂沼(浄)配水P_比較表(GTG)_09_07_15" xfId="475"/>
    <cellStyle name="見積桁区切り_砂沼(浄)配水P_比較表_08_07_03" xfId="476"/>
    <cellStyle name="見積桁区切り_砂沼(浄)配水P_比較表_08_07_03_比較表_09_03_15" xfId="477"/>
    <cellStyle name="見積桁区切り_砂沼(浄)配水P_砂沼 (金抜き)" xfId="478"/>
    <cellStyle name="見積桁区切り_砂沼(浄)配水P_砂沼 (金抜き)_比較表(GTG)_09_07_15" xfId="479"/>
    <cellStyle name="見積桁区切り_砂沼(浄)配水P_砂沼 (金抜き)_比較表_08_07_03" xfId="480"/>
    <cellStyle name="見積桁区切り_砂沼(浄)配水P_砂沼 (金抜き)_比較表_08_07_03_比較表_09_03_15" xfId="481"/>
    <cellStyle name="見積桁区切り_西台設計書" xfId="482"/>
    <cellStyle name="見積桁区切り_西台設計書_01 ●（金入）設計書(配水取水設備）" xfId="483"/>
    <cellStyle name="見積桁区切り_西台設計書_01 ●（金入）設計書(配水取水設備）_比較表(GTG)_09_07_15" xfId="484"/>
    <cellStyle name="見積桁区切り_西台設計書_01 ●（金入）設計書(配水取水設備）_比較表_08_07_03" xfId="485"/>
    <cellStyle name="見積桁区切り_西台設計書_01 ●（金入）設計書(配水取水設備）_比較表_08_07_03_比較表_09_03_15" xfId="486"/>
    <cellStyle name="見積桁区切り_西台設計書_◆01次亜（機械）" xfId="487"/>
    <cellStyle name="見積桁区切り_西台設計書_比較表(GTG)_09_07_15" xfId="488"/>
    <cellStyle name="見積桁区切り_西台設計書_比較表_08_07_03" xfId="489"/>
    <cellStyle name="見積桁区切り_西台設計書_比較表_08_07_03_比較表_09_03_15" xfId="490"/>
    <cellStyle name="見積桁区切り_西台設計書_砂沼(浄)配水P" xfId="491"/>
    <cellStyle name="見積桁区切り_西台設計書_砂沼(浄)配水P_比較表(GTG)_09_07_15" xfId="492"/>
    <cellStyle name="見積桁区切り_西台設計書_砂沼(浄)配水P_比較表_08_07_03" xfId="493"/>
    <cellStyle name="見積桁区切り_西台設計書_砂沼(浄)配水P_比較表_08_07_03_比較表_09_03_15" xfId="494"/>
    <cellStyle name="見積桁区切り_西台設計書_砂沼(浄)配水P_砂沼 (金抜き)" xfId="495"/>
    <cellStyle name="見積桁区切り_西台設計書_砂沼(浄)配水P_砂沼 (金抜き)_比較表(GTG)_09_07_15" xfId="496"/>
    <cellStyle name="見積桁区切り_西台設計書_砂沼(浄)配水P_砂沼 (金抜き)_比較表_08_07_03" xfId="497"/>
    <cellStyle name="見積桁区切り_西台設計書_砂沼(浄)配水P_砂沼 (金抜き)_比較表_08_07_03_比較表_09_03_15" xfId="498"/>
    <cellStyle name="見積桁区切り_西台設計書_（１６年１月修正）鳥栖設計書" xfId="499"/>
    <cellStyle name="見積桁区切り_設計書(第1号機械設備工，第3号防水塗装工)" xfId="500"/>
    <cellStyle name="見積桁区切り_設計書_051220" xfId="501"/>
    <cellStyle name="見積桁区切り_設計書_051220_比較表(GTG)_09_07_15" xfId="502"/>
    <cellStyle name="見積桁区切り_設計書_051220_比較表_08_07_03" xfId="503"/>
    <cellStyle name="見積桁区切り_設計書_051220_比較表_08_07_03_比較表_09_03_15" xfId="504"/>
    <cellStyle name="見積桁区切り_配水ﾎﾟﾝﾌﾟ数量計算書" xfId="505"/>
    <cellStyle name="見積桁区切り_鉾田町鳥栖  見積リスト（薬注）" xfId="506"/>
    <cellStyle name="見積桁区切り_鉾田町鳥栖  見積リスト（薬注）_比較表(GTG)_09_07_15" xfId="507"/>
    <cellStyle name="見積桁区切り_鉾田町鳥栖  見積リスト（薬注）_比較表_08_07_03" xfId="508"/>
    <cellStyle name="見積桁区切り_鉾田町鳥栖  見積リスト（薬注）_比較表_08_07_03_比較表_09_03_15" xfId="509"/>
    <cellStyle name="見積桁区切り_鉾田町鳥栖  見積リスト（薬注）_砂沼(浄)配水P" xfId="510"/>
    <cellStyle name="見積桁区切り_鉾田町鳥栖  見積リスト（薬注）_砂沼(浄)配水P_比較表(GTG)_09_07_15" xfId="511"/>
    <cellStyle name="見積桁区切り_鉾田町鳥栖  見積リスト（薬注）_砂沼(浄)配水P_比較表_08_07_03" xfId="512"/>
    <cellStyle name="見積桁区切り_鉾田町鳥栖  見積リスト（薬注）_砂沼(浄)配水P_比較表_08_07_03_比較表_09_03_15" xfId="513"/>
    <cellStyle name="見積桁区切り_鉾田町鳥栖  見積リスト（薬注）_砂沼(浄)配水P_砂沼 (金抜き)" xfId="514"/>
    <cellStyle name="見積桁区切り_鉾田町鳥栖  見積リスト（薬注）_砂沼(浄)配水P_砂沼 (金抜き)_比較表(GTG)_09_07_15" xfId="515"/>
    <cellStyle name="見積桁区切り_鉾田町鳥栖  見積リスト（薬注）_砂沼(浄)配水P_砂沼 (金抜き)_比較表_08_07_03" xfId="516"/>
    <cellStyle name="見積桁区切り_鉾田町鳥栖  見積リスト（薬注）_砂沼(浄)配水P_砂沼 (金抜き)_比較表_08_07_03_比較表_09_03_15" xfId="517"/>
    <cellStyle name="見積桁区切り_鉾田町鳥栖 見積リスト（電気） " xfId="518"/>
    <cellStyle name="見積桁区切り_鉾田町鳥栖 見積リスト（電気） _比較表(GTG)_09_07_15" xfId="519"/>
    <cellStyle name="見積桁区切り_鉾田町鳥栖 見積リスト（電気） _比較表_08_07_03" xfId="520"/>
    <cellStyle name="見積桁区切り_鉾田町鳥栖 見積リスト（電気） _比較表_08_07_03_比較表_09_03_15" xfId="521"/>
    <cellStyle name="見積桁区切り_鉾田町鳥栖 見積リスト（電気） _砂沼(浄)配水P" xfId="522"/>
    <cellStyle name="見積桁区切り_鉾田町鳥栖 見積リスト（電気） _砂沼(浄)配水P_比較表(GTG)_09_07_15" xfId="523"/>
    <cellStyle name="見積桁区切り_鉾田町鳥栖 見積リスト（電気） _砂沼(浄)配水P_比較表_08_07_03" xfId="524"/>
    <cellStyle name="見積桁区切り_鉾田町鳥栖 見積リスト（電気） _砂沼(浄)配水P_比較表_08_07_03_比較表_09_03_15" xfId="525"/>
    <cellStyle name="見積桁区切り_鉾田町鳥栖 見積リスト（電気） _砂沼(浄)配水P_砂沼 (金抜き)" xfId="526"/>
    <cellStyle name="見積桁区切り_鉾田町鳥栖 見積リスト（電気） _砂沼(浄)配水P_砂沼 (金抜き)_比較表(GTG)_09_07_15" xfId="527"/>
    <cellStyle name="見積桁区切り_鉾田町鳥栖 見積リスト（電気） _砂沼(浄)配水P_砂沼 (金抜き)_比較表_08_07_03" xfId="528"/>
    <cellStyle name="見積桁区切り_鉾田町鳥栖 見積リスト（電気） _砂沼(浄)配水P_砂沼 (金抜き)_比較表_08_07_03_比較表_09_03_15" xfId="529"/>
    <cellStyle name="見積桁区切り_鉾田設計書" xfId="530"/>
    <cellStyle name="見積桁区切り_鏡および内訳書（土木）" xfId="531"/>
    <cellStyle name="見積桁区切り_鳥栖" xfId="532"/>
    <cellStyle name="見積桁区切り_鳥栖_01 ●（金入）設計書(配水取水設備）" xfId="533"/>
    <cellStyle name="見積桁区切り_鳥栖_01 ●（金入）設計書(配水取水設備）_比較表(GTG)_09_07_15" xfId="534"/>
    <cellStyle name="見積桁区切り_鳥栖_01 ●（金入）設計書(配水取水設備）_比較表_08_07_03" xfId="535"/>
    <cellStyle name="見積桁区切り_鳥栖_01 ●（金入）設計書(配水取水設備）_比較表_08_07_03_比較表_09_03_15" xfId="536"/>
    <cellStyle name="見積桁区切り_鳥栖_◆01次亜（機械）" xfId="537"/>
    <cellStyle name="見積桁区切り_鳥栖_比較表(GTG)_09_07_15" xfId="538"/>
    <cellStyle name="見積桁区切り_鳥栖_比較表_08_07_03" xfId="539"/>
    <cellStyle name="見積桁区切り_鳥栖_比較表_08_07_03_比較表_09_03_15" xfId="540"/>
    <cellStyle name="見積桁区切り_鳥栖_砂沼(浄)配水P" xfId="541"/>
    <cellStyle name="見積桁区切り_鳥栖_砂沼(浄)配水P_比較表(GTG)_09_07_15" xfId="542"/>
    <cellStyle name="見積桁区切り_鳥栖_砂沼(浄)配水P_比較表_08_07_03" xfId="543"/>
    <cellStyle name="見積桁区切り_鳥栖_砂沼(浄)配水P_比較表_08_07_03_比較表_09_03_15" xfId="544"/>
    <cellStyle name="見積桁区切り_鳥栖_砂沼(浄)配水P_砂沼 (金抜き)" xfId="545"/>
    <cellStyle name="見積桁区切り_鳥栖_砂沼(浄)配水P_砂沼 (金抜き)_比較表(GTG)_09_07_15" xfId="546"/>
    <cellStyle name="見積桁区切り_鳥栖_砂沼(浄)配水P_砂沼 (金抜き)_比較表_08_07_03" xfId="547"/>
    <cellStyle name="見積桁区切り_鳥栖_砂沼(浄)配水P_砂沼 (金抜き)_比較表_08_07_03_比較表_09_03_15" xfId="548"/>
    <cellStyle name="見積桁区切り_鳥栖_（１６年１月修正）鳥栖設計書" xfId="549"/>
    <cellStyle name="見積桁区切り_（１６年１月修正）鳥栖設計書" xfId="550"/>
    <cellStyle name="計算" xfId="551" builtinId="22" customBuiltin="1"/>
    <cellStyle name="説明文" xfId="552" builtinId="53" customBuiltin="1"/>
    <cellStyle name="警告文" xfId="553" builtinId="11" customBuiltin="1"/>
    <cellStyle name="集計" xfId="554" builtinId="25" customBuiltin="1"/>
    <cellStyle name="ＭＳゴシック 12" xfId="555"/>
    <cellStyle name="ＭＳゴシック　10" xfId="556"/>
    <cellStyle name="桁区切り" xfId="55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externalLink" Target="externalLinks/externalLink1.xml" /><Relationship Id="rId6" Type="http://schemas.openxmlformats.org/officeDocument/2006/relationships/externalLink" Target="externalLinks/externalLink2.xml" /><Relationship Id="rId7" Type="http://schemas.openxmlformats.org/officeDocument/2006/relationships/externalLink" Target="externalLinks/externalLink3.xml" /><Relationship Id="rId8" Type="http://schemas.openxmlformats.org/officeDocument/2006/relationships/externalLink" Target="externalLinks/externalLink4.xml" /><Relationship Id="rId9" Type="http://schemas.openxmlformats.org/officeDocument/2006/relationships/externalLink" Target="externalLinks/externalLink5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10&#19978;&#19979;&#27700;&#36947;&#35506;\D&#12288;&#19978;&#27700;&#36947;&#25285;&#24403;\&#20196;&#21644;&#65302;&#24180;&#24230;\&#20837;&#26413;\&#12304;12&#26376;&#12305;&#36786;&#36947;&#29503;&#38957;4&#21495;&#32218;&#19979;&#27700;&#36947;&#24037;&#20107;&#12395;&#20276;&#12358;&#37197;&#27700;&#31649;&#24067;&#35373;&#26367;&#24037;&#20107;\&#35373;&#35336;&#26360;&#65288;&#22793;&#26356;&#65289;\(&#30330;&#27880;%20&#37329;&#38989;&#20837;&#12426;)&#36786;&#36947;&#29503;&#38957;4&#21495;&#32218;&#37197;&#27700;&#31649;&#24067;&#35373;&#26367;&#24037;&#20107;&#35373;&#35336;&#2636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Sai1\d\&#24029;&#23798;&#30010;00-0253A\01-5&#24037;&#21306;\01-5&#35373;&#3533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3.%20&#35336;&#30011;&#35373;&#35336;&#37096;&#38272;&#12503;&#12525;&#12472;&#12455;&#12463;&#12488;&#24773;&#22577;\23\23-0173A%20%20%20(R5&#23500;&#22763;&#24029;&#30010;&#37197;&#31649;&#35373;&#35336;&#65289;W\50.&#12288;&#26368;&#32066;&#25104;&#26524;&#21697;\&#35373;&#35336;&#26360;\&#30010;&#36947;&#33282;&#31859;&#31179;&#23665;&#32218;&#20206;&#35373;&#12289;&#26412;&#35373;\&#30010;&#36947;&#33282;&#31859;&#31179;&#23665;&#32218;&#19979;&#27700;&#36947;&#24037;&#20107;&#12395;&#20276;&#12358;&#37197;&#27700;&#31649;&#24067;&#35373;&#26367;&#24037;&#20107;%20&#37329;&#38989;&#20837;&#12426;&#35373;&#35336;&#26360;(&#26412;&#35373;).xlsx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10&#19978;&#19979;&#27700;&#36947;&#35506;\D&#12288;&#19978;&#27700;&#36947;&#25285;&#24403;\&#20196;&#21644;&#65303;&#24180;&#24230;\&#20837;&#26413;\&#12304;12&#26376;&#12305;&#36786;&#36947;&#21271;&#30000;&#26705;&#21407;&#32218;&#19979;&#27700;&#36947;&#24037;&#20107;&#12395;&#20276;&#12358;&#37197;&#27700;&#31649;&#24067;&#35373;&#26367;&#24037;&#20107;(1&#24037;&#21306;)\)&#37329;&#38989;&#20837;&#12426;&#36786;&#36947;&#21271;&#30000;&#26705;&#21407;&#32218;&#19979;&#27700;&#36947;&#24037;&#20107;&#12395;&#20276;&#12358;&#37197;&#27700;&#31649;&#24067;&#35373;&#26367;&#24037;&#20107;(1&#24037;&#21306;&#35373;&#35336;&#26360;.xlsx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10&#19978;&#19979;&#27700;&#36947;&#35506;\D&#12288;&#19978;&#27700;&#36947;&#25285;&#24403;\&#20196;&#21644;&#65302;&#24180;&#24230;\&#38543;&#24847;&#22865;&#32004;\&#38738;&#26611;&#30010;&#22320;&#20869;&#32102;&#27700;&#31649;1&#27425;&#20596;&#28431;&#27700;&#20462;&#32341;&#24037;&#20107;&#65288;&#23567;&#26519;&#20489;&#24235;&#65289;\&#22865;&#32004;&#20107;&#21209;&#27096;&#24335;(&#24037;&#20107;1&#32773;)&#9733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設計書(表紙)"/>
      <sheetName val="設計概要"/>
      <sheetName val="6年度経費"/>
      <sheetName val="間接工事費の算出"/>
      <sheetName val="E表"/>
      <sheetName val="①配水管φ75工事"/>
      <sheetName val="②消火栓工事"/>
      <sheetName val="③仮設管工事"/>
      <sheetName val="④給水管工事"/>
      <sheetName val="⑤交通誘導員"/>
      <sheetName val="技術管理費"/>
    </sheetNames>
    <sheetDataSet>
      <sheetData sheetId="0"/>
      <sheetData sheetId="1"/>
      <sheetData sheetId="2"/>
      <sheetData sheetId="3"/>
      <sheetData sheetId="4">
        <row r="7">
          <cell r="E7" t="str">
            <v>富士川町役場上下水道課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鏡"/>
      <sheetName val="内訳"/>
      <sheetName val="経費"/>
      <sheetName val="処分"/>
      <sheetName val="A代"/>
      <sheetName val="B代"/>
      <sheetName val="C前"/>
      <sheetName val="C後"/>
      <sheetName val="(単)鑑"/>
      <sheetName val="(単)訳"/>
      <sheetName val="(単)代"/>
      <sheetName val="積算基準一覧"/>
      <sheetName val="一覧1"/>
      <sheetName val="一覧2"/>
      <sheetName val="ﾊﾞｯｸﾃﾞｰ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1">
          <cell r="C101">
            <v>305</v>
          </cell>
        </row>
        <row r="102">
          <cell r="C102">
            <v>306</v>
          </cell>
        </row>
        <row r="103">
          <cell r="C103">
            <v>301</v>
          </cell>
        </row>
        <row r="104">
          <cell r="C104">
            <v>302</v>
          </cell>
        </row>
        <row r="105">
          <cell r="C105">
            <v>307</v>
          </cell>
        </row>
        <row r="106">
          <cell r="C106">
            <v>310</v>
          </cell>
        </row>
        <row r="107">
          <cell r="C107">
            <v>311</v>
          </cell>
        </row>
        <row r="108">
          <cell r="C108">
            <v>312</v>
          </cell>
        </row>
        <row r="109">
          <cell r="C109">
            <v>313</v>
          </cell>
        </row>
        <row r="110">
          <cell r="C110">
            <v>314</v>
          </cell>
        </row>
        <row r="111">
          <cell r="C111">
            <v>308</v>
          </cell>
        </row>
        <row r="112">
          <cell r="C112">
            <v>320</v>
          </cell>
        </row>
        <row r="113">
          <cell r="C113">
            <v>315</v>
          </cell>
        </row>
        <row r="114">
          <cell r="C114">
            <v>316</v>
          </cell>
        </row>
        <row r="115">
          <cell r="C115">
            <v>317</v>
          </cell>
        </row>
        <row r="116">
          <cell r="C116">
            <v>324</v>
          </cell>
        </row>
        <row r="117">
          <cell r="C117">
            <v>329</v>
          </cell>
        </row>
        <row r="118">
          <cell r="C118">
            <v>330</v>
          </cell>
        </row>
        <row r="119">
          <cell r="C119">
            <v>331</v>
          </cell>
        </row>
        <row r="120">
          <cell r="C120">
            <v>332</v>
          </cell>
        </row>
        <row r="121">
          <cell r="C121">
            <v>334</v>
          </cell>
        </row>
        <row r="122">
          <cell r="C122">
            <v>335</v>
          </cell>
        </row>
        <row r="123">
          <cell r="C123">
            <v>336</v>
          </cell>
        </row>
        <row r="124">
          <cell r="C124">
            <v>342</v>
          </cell>
        </row>
        <row r="125">
          <cell r="C125">
            <v>343</v>
          </cell>
        </row>
        <row r="126">
          <cell r="C126">
            <v>345</v>
          </cell>
        </row>
        <row r="127">
          <cell r="C127">
            <v>346</v>
          </cell>
        </row>
        <row r="128">
          <cell r="C128">
            <v>347</v>
          </cell>
        </row>
        <row r="129">
          <cell r="C129">
            <v>309</v>
          </cell>
        </row>
        <row r="130">
          <cell r="C130">
            <v>339</v>
          </cell>
        </row>
        <row r="131">
          <cell r="C131">
            <v>303</v>
          </cell>
        </row>
        <row r="132">
          <cell r="C132">
            <v>304</v>
          </cell>
        </row>
        <row r="133">
          <cell r="C133">
            <v>318</v>
          </cell>
        </row>
        <row r="134">
          <cell r="C134">
            <v>348</v>
          </cell>
        </row>
        <row r="135">
          <cell r="C135">
            <v>322</v>
          </cell>
        </row>
        <row r="136">
          <cell r="C136">
            <v>323</v>
          </cell>
        </row>
        <row r="137">
          <cell r="C137">
            <v>319</v>
          </cell>
        </row>
        <row r="138">
          <cell r="C138">
            <v>321</v>
          </cell>
        </row>
        <row r="139">
          <cell r="C139">
            <v>325</v>
          </cell>
        </row>
        <row r="140">
          <cell r="C140">
            <v>328</v>
          </cell>
        </row>
        <row r="141">
          <cell r="C141">
            <v>326</v>
          </cell>
        </row>
        <row r="142">
          <cell r="C142">
            <v>327</v>
          </cell>
        </row>
        <row r="143">
          <cell r="C143">
            <v>333</v>
          </cell>
        </row>
        <row r="144">
          <cell r="C144">
            <v>340</v>
          </cell>
        </row>
        <row r="145">
          <cell r="C145">
            <v>341</v>
          </cell>
        </row>
        <row r="146">
          <cell r="C146">
            <v>337</v>
          </cell>
        </row>
        <row r="147">
          <cell r="C147">
            <v>338</v>
          </cell>
        </row>
        <row r="148">
          <cell r="C148">
            <v>344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351</v>
          </cell>
        </row>
        <row r="152">
          <cell r="C152">
            <v>352</v>
          </cell>
        </row>
        <row r="153">
          <cell r="C153">
            <v>354</v>
          </cell>
        </row>
        <row r="154">
          <cell r="C154">
            <v>353</v>
          </cell>
        </row>
        <row r="155">
          <cell r="C155">
            <v>357</v>
          </cell>
        </row>
        <row r="156">
          <cell r="C156">
            <v>359</v>
          </cell>
        </row>
        <row r="157">
          <cell r="C157">
            <v>364</v>
          </cell>
        </row>
        <row r="158">
          <cell r="C158">
            <v>365</v>
          </cell>
        </row>
        <row r="159">
          <cell r="C159">
            <v>369</v>
          </cell>
        </row>
        <row r="160">
          <cell r="C160">
            <v>384</v>
          </cell>
        </row>
        <row r="161">
          <cell r="C161">
            <v>385</v>
          </cell>
        </row>
        <row r="162">
          <cell r="C162">
            <v>370</v>
          </cell>
        </row>
        <row r="163">
          <cell r="C163">
            <v>394</v>
          </cell>
        </row>
        <row r="164">
          <cell r="C164">
            <v>371</v>
          </cell>
        </row>
        <row r="165">
          <cell r="C165">
            <v>395</v>
          </cell>
        </row>
        <row r="166">
          <cell r="C166">
            <v>372</v>
          </cell>
        </row>
        <row r="167">
          <cell r="C167">
            <v>373</v>
          </cell>
        </row>
        <row r="168">
          <cell r="C168">
            <v>366</v>
          </cell>
        </row>
        <row r="169">
          <cell r="C169">
            <v>367</v>
          </cell>
        </row>
        <row r="170">
          <cell r="C170">
            <v>368</v>
          </cell>
        </row>
        <row r="171">
          <cell r="C171">
            <v>381</v>
          </cell>
        </row>
        <row r="172">
          <cell r="C172">
            <v>382</v>
          </cell>
        </row>
        <row r="173">
          <cell r="C173">
            <v>386</v>
          </cell>
        </row>
        <row r="174">
          <cell r="C174">
            <v>393</v>
          </cell>
        </row>
        <row r="175">
          <cell r="C175">
            <v>399</v>
          </cell>
        </row>
        <row r="176">
          <cell r="C176">
            <v>400</v>
          </cell>
        </row>
        <row r="177">
          <cell r="C177">
            <v>387</v>
          </cell>
        </row>
        <row r="178">
          <cell r="C178">
            <v>388</v>
          </cell>
        </row>
        <row r="179">
          <cell r="C179">
            <v>389</v>
          </cell>
        </row>
        <row r="180">
          <cell r="C180">
            <v>390</v>
          </cell>
        </row>
        <row r="181">
          <cell r="C181">
            <v>396</v>
          </cell>
        </row>
        <row r="182">
          <cell r="C182">
            <v>391</v>
          </cell>
        </row>
        <row r="183">
          <cell r="C183">
            <v>392</v>
          </cell>
        </row>
        <row r="184">
          <cell r="C184">
            <v>356</v>
          </cell>
        </row>
        <row r="185">
          <cell r="C185">
            <v>358</v>
          </cell>
        </row>
        <row r="186">
          <cell r="C186">
            <v>362</v>
          </cell>
        </row>
        <row r="187">
          <cell r="C187">
            <v>363</v>
          </cell>
        </row>
        <row r="188">
          <cell r="C188">
            <v>374</v>
          </cell>
        </row>
        <row r="189">
          <cell r="C189">
            <v>375</v>
          </cell>
        </row>
        <row r="190">
          <cell r="C190">
            <v>355</v>
          </cell>
        </row>
        <row r="191">
          <cell r="C191">
            <v>361</v>
          </cell>
        </row>
        <row r="192">
          <cell r="C192">
            <v>397</v>
          </cell>
        </row>
        <row r="193">
          <cell r="C193">
            <v>398</v>
          </cell>
        </row>
        <row r="194">
          <cell r="C194">
            <v>383</v>
          </cell>
        </row>
        <row r="195">
          <cell r="C195">
            <v>376</v>
          </cell>
        </row>
        <row r="196">
          <cell r="C196">
            <v>377</v>
          </cell>
        </row>
        <row r="197">
          <cell r="C197">
            <v>378</v>
          </cell>
        </row>
        <row r="198">
          <cell r="C198">
            <v>379</v>
          </cell>
        </row>
        <row r="199">
          <cell r="C199">
            <v>380</v>
          </cell>
        </row>
        <row r="200">
          <cell r="C200">
            <v>360</v>
          </cell>
        </row>
      </sheetData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設計書(表紙)"/>
      <sheetName val="設計概要"/>
      <sheetName val="E表"/>
      <sheetName val="5年度経費"/>
      <sheetName val="間接工事費の算出"/>
      <sheetName val="①配水管φ150工事"/>
      <sheetName val="②配水管φ75工事"/>
      <sheetName val="③配水管φ50工事"/>
      <sheetName val="④排泥管φ75,φ50工事"/>
      <sheetName val="⑤消火栓工事"/>
      <sheetName val="⑥給水管工事"/>
      <sheetName val="⑦交通誘導員"/>
      <sheetName val="技術管理費"/>
    </sheetNames>
    <sheetDataSet>
      <sheetData sheetId="0"/>
      <sheetData sheetId="1"/>
      <sheetData sheetId="2">
        <row r="7">
          <cell r="E7" t="str">
            <v>富士川町役場上下水道課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設計書(表紙)"/>
      <sheetName val="設計概要"/>
      <sheetName val="E表"/>
      <sheetName val="間接工事費の算出"/>
      <sheetName val="7年度経費"/>
      <sheetName val="①配水管布設工事75"/>
      <sheetName val="②排泥管布設工事50"/>
      <sheetName val="③仮設管工事50，20，13"/>
      <sheetName val="④給水管工事20，13"/>
      <sheetName val="⑤交通誘導員"/>
      <sheetName val="技術管理費"/>
    </sheetNames>
    <sheetDataSet>
      <sheetData sheetId="0"/>
      <sheetData sheetId="1"/>
      <sheetData sheetId="2">
        <row r="7">
          <cell r="E7" t="str">
            <v>富士川町上下水道課</v>
          </cell>
        </row>
      </sheetData>
      <sheetData sheetId="3"/>
      <sheetData sheetId="4"/>
      <sheetData sheetId="5"/>
      <sheetData sheetId="6"/>
      <sheetData sheetId="7"/>
      <sheetData sheetId="8">
        <row r="108">
          <cell r="B108">
            <v>20</v>
          </cell>
        </row>
      </sheetData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参考資料"/>
      <sheetName val="入力シート"/>
      <sheetName val="様式第2号"/>
      <sheetName val="様式第4号（工事）"/>
      <sheetName val="様式第５号(工事)"/>
      <sheetName val="設計書（鑑）"/>
      <sheetName val="設計書（内訳)"/>
      <sheetName val="設計書（鑑） (金抜き)"/>
      <sheetName val="設計書（内訳) (金抜き)"/>
    </sheetNames>
    <sheetDataSet>
      <sheetData sheetId="0"/>
      <sheetData sheetId="1">
        <row r="4">
          <cell r="E4" t="str">
            <v>水道事業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V20"/>
  <sheetViews>
    <sheetView tabSelected="1" view="pageBreakPreview" zoomScaleSheetLayoutView="100" workbookViewId="0">
      <selection activeCell="A2" sqref="A2:B2"/>
    </sheetView>
  </sheetViews>
  <sheetFormatPr defaultRowHeight="16.2"/>
  <cols>
    <col min="1" max="2" width="3.625" style="1" customWidth="1"/>
    <col min="3" max="3" width="9.625" style="1" customWidth="1"/>
    <col min="4" max="6" width="3.625" style="1" customWidth="1"/>
    <col min="7" max="8" width="6.625" style="1" customWidth="1"/>
    <col min="9" max="9" width="5.625" style="1" customWidth="1"/>
    <col min="10" max="10" width="15" style="1" customWidth="1"/>
    <col min="11" max="11" width="6.625" style="1" customWidth="1"/>
    <col min="12" max="12" width="16" style="1" customWidth="1"/>
    <col min="13" max="14" width="3.625" style="1" customWidth="1"/>
    <col min="15" max="15" width="6.625" style="1" customWidth="1"/>
    <col min="16" max="16" width="13.25" style="1" customWidth="1"/>
    <col min="17" max="17" width="6.625" style="1" customWidth="1"/>
    <col min="18" max="18" width="13.625" style="1" customWidth="1"/>
    <col min="19" max="256" width="9" style="1" bestFit="1" customWidth="1"/>
  </cols>
  <sheetData>
    <row r="1" spans="1:29" ht="40.5" customHeight="1">
      <c r="A1" s="3" t="s">
        <v>180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0" t="s">
        <v>141</v>
      </c>
    </row>
    <row r="2" spans="1:29" s="2" customFormat="1" ht="39" customHeight="1">
      <c r="A2" s="4" t="s">
        <v>182</v>
      </c>
      <c r="B2" s="11"/>
      <c r="C2" s="19"/>
      <c r="D2" s="19"/>
      <c r="E2" s="19"/>
      <c r="F2" s="11"/>
      <c r="G2" s="35" t="s">
        <v>82</v>
      </c>
      <c r="H2" s="41"/>
      <c r="I2" s="42"/>
      <c r="J2" s="42"/>
      <c r="K2" s="46" t="s">
        <v>159</v>
      </c>
      <c r="L2" s="41"/>
      <c r="M2" s="42"/>
      <c r="N2" s="49"/>
      <c r="O2" s="46" t="s">
        <v>188</v>
      </c>
      <c r="P2" s="41"/>
      <c r="Q2" s="42"/>
      <c r="R2" s="49"/>
    </row>
    <row r="3" spans="1:29" ht="11.25" customHeight="1"/>
    <row r="4" spans="1:29" ht="32.25" customHeight="1">
      <c r="A4" s="5"/>
      <c r="B4" s="12" t="s">
        <v>105</v>
      </c>
      <c r="C4" s="12"/>
      <c r="D4" s="12"/>
      <c r="E4" s="27"/>
      <c r="F4" s="30" t="str">
        <f>[5]入力シート!E4</f>
        <v>水道事業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51"/>
    </row>
    <row r="5" spans="1:29" ht="32.25" customHeight="1">
      <c r="A5" s="6"/>
      <c r="B5" s="13" t="s">
        <v>115</v>
      </c>
      <c r="C5" s="13"/>
      <c r="D5" s="13"/>
      <c r="E5" s="28"/>
      <c r="F5" s="31" t="s">
        <v>90</v>
      </c>
      <c r="G5" s="37"/>
      <c r="H5" s="37"/>
      <c r="I5" s="37"/>
      <c r="J5" s="37"/>
      <c r="K5" s="37"/>
      <c r="L5" s="37"/>
      <c r="M5" s="48"/>
      <c r="N5" s="48"/>
      <c r="O5" s="48"/>
      <c r="P5" s="48"/>
      <c r="Q5" s="48"/>
      <c r="R5" s="52"/>
    </row>
    <row r="6" spans="1:29" ht="16.5" customHeight="1">
      <c r="A6" s="7"/>
      <c r="B6" s="14" t="s">
        <v>181</v>
      </c>
      <c r="C6" s="14"/>
      <c r="D6" s="14"/>
      <c r="E6" s="16"/>
      <c r="F6" s="32" t="s">
        <v>186</v>
      </c>
      <c r="G6" s="38"/>
      <c r="H6" s="38"/>
      <c r="I6" s="38"/>
      <c r="J6" s="44"/>
      <c r="K6" s="44"/>
      <c r="L6" s="44"/>
      <c r="M6" s="44"/>
      <c r="N6" s="44"/>
      <c r="O6" s="44"/>
      <c r="P6" s="44"/>
      <c r="Q6" s="44"/>
      <c r="R6" s="53"/>
    </row>
    <row r="7" spans="1:29" ht="15" customHeight="1">
      <c r="A7" s="8"/>
      <c r="B7" s="15"/>
      <c r="C7" s="15"/>
      <c r="D7" s="15"/>
      <c r="E7" s="29"/>
      <c r="F7" s="33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54"/>
    </row>
    <row r="8" spans="1:29" ht="32.25" customHeight="1">
      <c r="A8" s="6"/>
      <c r="B8" s="13" t="s">
        <v>184</v>
      </c>
      <c r="C8" s="13"/>
      <c r="D8" s="13"/>
      <c r="E8" s="28"/>
      <c r="F8" s="34"/>
      <c r="G8" s="40"/>
      <c r="H8" s="40"/>
      <c r="I8" s="43" t="s">
        <v>106</v>
      </c>
      <c r="J8" s="45" t="s">
        <v>89</v>
      </c>
      <c r="K8" s="45"/>
      <c r="L8" s="47" t="s">
        <v>106</v>
      </c>
      <c r="M8" s="43"/>
      <c r="N8" s="45" t="s">
        <v>187</v>
      </c>
      <c r="O8" s="45"/>
      <c r="P8" s="45"/>
      <c r="Q8" s="47" t="s">
        <v>106</v>
      </c>
      <c r="R8" s="55"/>
    </row>
    <row r="9" spans="1:29" ht="25.5" customHeight="1">
      <c r="A9" s="7"/>
      <c r="B9" s="16"/>
      <c r="C9" s="20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56"/>
    </row>
    <row r="10" spans="1:29" ht="25.5" customHeight="1">
      <c r="A10" s="9" t="s">
        <v>183</v>
      </c>
      <c r="B10" s="17"/>
      <c r="C10" s="20" t="s">
        <v>185</v>
      </c>
      <c r="D10" s="24"/>
      <c r="E10" s="24"/>
      <c r="F10" s="24"/>
      <c r="G10" s="24"/>
      <c r="H10" s="24" t="s">
        <v>138</v>
      </c>
      <c r="I10" s="24"/>
      <c r="J10" s="24"/>
      <c r="K10" s="24"/>
      <c r="L10" s="24"/>
      <c r="M10" s="24"/>
      <c r="N10" s="24"/>
      <c r="O10" s="24"/>
      <c r="P10" s="24"/>
      <c r="Q10" s="24"/>
      <c r="R10" s="56"/>
      <c r="T10" s="58" t="s">
        <v>97</v>
      </c>
      <c r="U10" s="59" t="s">
        <v>110</v>
      </c>
      <c r="V10" s="60"/>
      <c r="W10" s="60"/>
      <c r="X10" s="60"/>
      <c r="Y10" s="60"/>
      <c r="Z10" s="60"/>
      <c r="AA10" s="60"/>
      <c r="AB10" s="60"/>
      <c r="AC10" s="60"/>
    </row>
    <row r="11" spans="1:29" ht="26.25" customHeight="1">
      <c r="A11" s="9"/>
      <c r="B11" s="17"/>
      <c r="C11" s="2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56"/>
    </row>
    <row r="12" spans="1:29" ht="26.25" customHeight="1">
      <c r="A12" s="9"/>
      <c r="B12" s="17"/>
      <c r="C12" s="20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56"/>
    </row>
    <row r="13" spans="1:29" ht="26.25" customHeight="1">
      <c r="A13" s="9"/>
      <c r="B13" s="17"/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56"/>
    </row>
    <row r="14" spans="1:29" ht="26.25" customHeight="1">
      <c r="A14" s="9"/>
      <c r="B14" s="17"/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56"/>
    </row>
    <row r="15" spans="1:29" ht="26.25" customHeight="1">
      <c r="A15" s="9"/>
      <c r="B15" s="17"/>
      <c r="C15" s="22"/>
      <c r="D15" s="25"/>
      <c r="E15" s="25"/>
      <c r="F15" s="25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56"/>
    </row>
    <row r="16" spans="1:29" ht="26.25" customHeight="1">
      <c r="A16" s="9"/>
      <c r="B16" s="17"/>
      <c r="C16" s="20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56"/>
    </row>
    <row r="17" spans="1:18" ht="26.25" customHeight="1">
      <c r="A17" s="9"/>
      <c r="B17" s="17"/>
      <c r="C17" s="20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56"/>
    </row>
    <row r="18" spans="1:18" ht="26.25" customHeight="1">
      <c r="A18" s="9"/>
      <c r="B18" s="17"/>
      <c r="C18" s="20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56"/>
    </row>
    <row r="19" spans="1:18" ht="26.25" customHeight="1">
      <c r="A19" s="9"/>
      <c r="B19" s="17"/>
      <c r="C19" s="20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56"/>
    </row>
    <row r="20" spans="1:18" ht="25.8" customHeight="1">
      <c r="A20" s="10"/>
      <c r="B20" s="18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57"/>
    </row>
    <row r="21" spans="1:18" ht="30" customHeight="1"/>
    <row r="22" spans="1:18" ht="30" customHeight="1"/>
    <row r="23" spans="1:18" ht="30" customHeight="1"/>
    <row r="24" spans="1:18" ht="30" customHeight="1"/>
    <row r="25" spans="1:18" ht="30" customHeight="1"/>
    <row r="26" spans="1:18" ht="30" customHeight="1"/>
    <row r="27" spans="1:18" ht="30" customHeight="1"/>
    <row r="28" spans="1:18" ht="30" customHeight="1"/>
    <row r="29" spans="1:18" ht="30" customHeight="1"/>
    <row r="30" spans="1:18" ht="30" customHeight="1"/>
    <row r="31" spans="1:18" ht="30" customHeight="1"/>
    <row r="32" spans="1:18" ht="45" customHeight="1"/>
    <row r="33" ht="45" customHeight="1"/>
    <row r="34" ht="45" customHeight="1"/>
    <row r="35" ht="45" customHeight="1"/>
    <row r="36" ht="45" customHeight="1"/>
    <row r="37" ht="45" customHeight="1"/>
  </sheetData>
  <mergeCells count="24">
    <mergeCell ref="A1:Q1"/>
    <mergeCell ref="A2:B2"/>
    <mergeCell ref="E2:F2"/>
    <mergeCell ref="H2:J2"/>
    <mergeCell ref="L2:N2"/>
    <mergeCell ref="P2:R2"/>
    <mergeCell ref="B4:D4"/>
    <mergeCell ref="F4:R4"/>
    <mergeCell ref="B5:D5"/>
    <mergeCell ref="F5:L5"/>
    <mergeCell ref="B8:D8"/>
    <mergeCell ref="F8:H8"/>
    <mergeCell ref="J8:K8"/>
    <mergeCell ref="L8:M8"/>
    <mergeCell ref="N8:P8"/>
    <mergeCell ref="Q8:R8"/>
    <mergeCell ref="A9:B9"/>
    <mergeCell ref="C15:F15"/>
    <mergeCell ref="A20:B20"/>
    <mergeCell ref="A6:A7"/>
    <mergeCell ref="B6:D7"/>
    <mergeCell ref="E6:E7"/>
    <mergeCell ref="F6:R7"/>
    <mergeCell ref="A10:B19"/>
  </mergeCells>
  <phoneticPr fontId="52"/>
  <dataValidations count="2">
    <dataValidation imeMode="on" allowBlank="1" showDropDown="0" showInputMessage="1" showErrorMessage="1" sqref="A8:A65536 E8 M1:P8 Q3:R8 Q1:R1 F6:H7 I6:L8 F1:L4 C1:D8 B1:B1048576 E1:E6 A1:A6 S1:S1048576 U1:IV1048576 T10:T65536 T1:T8 C19 J23:J65535 K21:R65535 J21 C21:I65535"/>
    <dataValidation imeMode="off" allowBlank="1" showDropDown="0" showInputMessage="1" showErrorMessage="1" sqref="F8:H8"/>
  </dataValidations>
  <pageMargins left="0.30629921259842519" right="0.30629921259842519" top="1.340551181102362" bottom="0.55314960629921262" header="0.3" footer="0.3"/>
  <pageSetup paperSize="9" scale="85" fitToWidth="1" fitToHeight="0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B99"/>
  <sheetViews>
    <sheetView showGridLines="0" view="pageBreakPreview" topLeftCell="C1" zoomScale="80" zoomScaleNormal="65" zoomScaleSheetLayoutView="80" workbookViewId="0">
      <selection activeCell="D52" sqref="D52:D70"/>
    </sheetView>
  </sheetViews>
  <sheetFormatPr defaultColWidth="8.796875" defaultRowHeight="16.2"/>
  <cols>
    <col min="1" max="1" width="4.69921875" style="61" customWidth="1"/>
    <col min="2" max="2" width="12.69921875" style="61" customWidth="1"/>
    <col min="3" max="3" width="3.69921875" style="61" customWidth="1"/>
    <col min="4" max="4" width="10.69921875" style="61" customWidth="1"/>
    <col min="5" max="5" width="20.69921875" style="61" customWidth="1"/>
    <col min="6" max="6" width="4.69921875" style="61" customWidth="1"/>
    <col min="7" max="7" width="11.69921875" style="61" customWidth="1"/>
    <col min="8" max="8" width="0.8984375" style="61" customWidth="1"/>
    <col min="9" max="9" width="20.69921875" style="61" customWidth="1"/>
    <col min="10" max="10" width="0.8984375" style="61" customWidth="1"/>
    <col min="11" max="11" width="18.69921875" style="61" customWidth="1"/>
    <col min="12" max="12" width="5.69921875" style="61" customWidth="1"/>
    <col min="13" max="13" width="9.69921875" style="62" customWidth="1"/>
    <col min="14" max="14" width="11.69921875" style="61" customWidth="1"/>
    <col min="15" max="15" width="12.69921875" style="63" customWidth="1"/>
    <col min="16" max="16" width="9.69921875" style="61" customWidth="1"/>
    <col min="17" max="17" width="11.69921875" style="61" customWidth="1"/>
    <col min="18" max="18" width="12.69921875" style="61" customWidth="1"/>
    <col min="19" max="19" width="0.8984375" style="61" customWidth="1"/>
    <col min="20" max="20" width="7.69921875" style="61" customWidth="1"/>
    <col min="21" max="21" width="0.8984375" style="61" customWidth="1"/>
    <col min="22" max="22" width="16.69921875" style="61" customWidth="1"/>
    <col min="23" max="23" width="1.69921875" style="61" customWidth="1"/>
    <col min="24" max="24" width="8.796875" style="61"/>
    <col min="25" max="26" width="12.69921875" style="61" customWidth="1"/>
    <col min="27" max="27" width="9.8984375" style="64" bestFit="1" customWidth="1"/>
    <col min="28" max="16384" width="8.796875" style="61"/>
  </cols>
  <sheetData>
    <row r="1" spans="1:26" ht="23.1" customHeight="1">
      <c r="C1" s="64"/>
      <c r="D1" s="61" t="s">
        <v>114</v>
      </c>
    </row>
    <row r="2" spans="1:26" ht="27" customHeight="1">
      <c r="C2" s="64"/>
      <c r="D2" s="82"/>
      <c r="E2" s="83"/>
      <c r="G2" s="89"/>
      <c r="H2" s="100"/>
      <c r="I2" s="100"/>
      <c r="J2" s="119" t="s">
        <v>86</v>
      </c>
      <c r="K2" s="119"/>
      <c r="L2" s="119"/>
      <c r="M2" s="119"/>
      <c r="N2" s="119"/>
      <c r="O2" s="119"/>
      <c r="P2" s="119"/>
      <c r="Q2" s="119"/>
      <c r="R2" s="119"/>
      <c r="S2" s="100"/>
      <c r="T2" s="100"/>
      <c r="U2" s="100"/>
      <c r="V2" s="100"/>
      <c r="W2" s="100"/>
    </row>
    <row r="3" spans="1:26" ht="15" customHeight="1"/>
    <row r="4" spans="1:26" ht="18.95" customHeight="1">
      <c r="C4" s="64"/>
      <c r="E4" s="64"/>
      <c r="J4" s="120"/>
      <c r="K4" s="120"/>
      <c r="L4" s="120"/>
      <c r="M4" s="120"/>
      <c r="N4" s="120"/>
      <c r="O4" s="120"/>
      <c r="P4" s="120"/>
      <c r="Q4" s="120"/>
      <c r="R4" s="120"/>
    </row>
    <row r="5" spans="1:26" ht="18.95" customHeight="1">
      <c r="D5" s="64" t="s">
        <v>95</v>
      </c>
      <c r="E5" s="84" t="s">
        <v>116</v>
      </c>
      <c r="J5" s="121"/>
      <c r="K5" s="121"/>
      <c r="L5" s="121"/>
      <c r="M5" s="143"/>
      <c r="N5" s="121"/>
      <c r="O5" s="158"/>
      <c r="P5" s="121"/>
      <c r="Q5" s="121"/>
      <c r="R5" s="121"/>
    </row>
    <row r="6" spans="1:26" ht="18.95" customHeight="1">
      <c r="E6" s="64"/>
      <c r="J6" s="121"/>
      <c r="K6" s="121"/>
      <c r="L6" s="121"/>
      <c r="M6" s="143"/>
      <c r="N6" s="121"/>
      <c r="O6" s="158"/>
      <c r="P6" s="121"/>
      <c r="Q6" s="121"/>
      <c r="R6" s="121"/>
    </row>
    <row r="7" spans="1:26" ht="18.95" customHeight="1">
      <c r="D7" s="64" t="s">
        <v>62</v>
      </c>
      <c r="E7" s="84">
        <v>1</v>
      </c>
      <c r="J7" s="121"/>
      <c r="K7" s="121"/>
      <c r="L7" s="121"/>
      <c r="M7" s="143"/>
      <c r="N7" s="121"/>
      <c r="O7" s="158"/>
      <c r="P7" s="121"/>
      <c r="Q7" s="121"/>
      <c r="R7" s="121"/>
    </row>
    <row r="8" spans="1:26" ht="18.95" customHeight="1">
      <c r="A8" s="65" t="s">
        <v>23</v>
      </c>
      <c r="B8" s="70"/>
      <c r="E8" s="86" t="s">
        <v>46</v>
      </c>
      <c r="J8" s="121"/>
      <c r="K8" s="121"/>
      <c r="L8" s="121"/>
      <c r="M8" s="143"/>
      <c r="N8" s="121"/>
      <c r="O8" s="158"/>
      <c r="P8" s="121"/>
      <c r="Q8" s="121"/>
      <c r="R8" s="121"/>
    </row>
    <row r="9" spans="1:26" ht="15.95" customHeight="1">
      <c r="A9" s="66">
        <v>0</v>
      </c>
      <c r="B9" s="71" t="s">
        <v>40</v>
      </c>
      <c r="E9" s="86" t="s">
        <v>54</v>
      </c>
    </row>
    <row r="10" spans="1:26" ht="17.100000000000001" customHeight="1">
      <c r="A10" s="67">
        <v>1</v>
      </c>
      <c r="B10" s="72" t="s">
        <v>41</v>
      </c>
      <c r="E10" s="86" t="s">
        <v>8</v>
      </c>
    </row>
    <row r="11" spans="1:26" ht="18" customHeight="1">
      <c r="A11" s="67">
        <v>2</v>
      </c>
      <c r="B11" s="72" t="s">
        <v>42</v>
      </c>
      <c r="E11" s="86" t="s">
        <v>44</v>
      </c>
      <c r="F11" s="61">
        <v>1</v>
      </c>
      <c r="G11" s="90"/>
      <c r="H11" s="101"/>
      <c r="I11" s="109"/>
      <c r="J11" s="122"/>
      <c r="K11" s="109"/>
      <c r="L11" s="135"/>
      <c r="M11" s="144"/>
      <c r="N11" s="109"/>
      <c r="O11" s="159"/>
      <c r="P11" s="109"/>
      <c r="Q11" s="109"/>
      <c r="R11" s="122"/>
      <c r="S11" s="109"/>
      <c r="T11" s="109"/>
      <c r="U11" s="109"/>
      <c r="V11" s="109"/>
      <c r="W11" s="195"/>
    </row>
    <row r="12" spans="1:26" ht="18" customHeight="1">
      <c r="A12" s="67">
        <v>3</v>
      </c>
      <c r="B12" s="72" t="s">
        <v>4</v>
      </c>
      <c r="E12" s="85"/>
      <c r="G12" s="91"/>
      <c r="H12" s="102"/>
      <c r="J12" s="123"/>
      <c r="L12" s="136"/>
      <c r="M12" s="145" t="str">
        <f>IF($E$12=1,"変　　　　更　　　　前",IF($E$12=2,"設　　　　計　　　　時",""))</f>
        <v/>
      </c>
      <c r="N12" s="88"/>
      <c r="O12" s="160"/>
      <c r="P12" s="88" t="str">
        <f>IF($E$12=1,"変　　　　更　　　　後",IF($E$12=2,"精　　　　算　　　　時",""))</f>
        <v/>
      </c>
      <c r="Q12" s="88"/>
      <c r="R12" s="172"/>
      <c r="W12" s="196"/>
    </row>
    <row r="13" spans="1:26" ht="18" customHeight="1">
      <c r="A13" s="67">
        <v>4</v>
      </c>
      <c r="B13" s="72" t="s">
        <v>43</v>
      </c>
      <c r="E13" s="64" t="s">
        <v>117</v>
      </c>
      <c r="F13" s="61">
        <v>2</v>
      </c>
      <c r="G13" s="92" t="s">
        <v>0</v>
      </c>
      <c r="H13" s="103" t="s">
        <v>103</v>
      </c>
      <c r="I13" s="64" t="s">
        <v>61</v>
      </c>
      <c r="J13" s="124"/>
      <c r="K13" s="64" t="s">
        <v>1</v>
      </c>
      <c r="L13" s="137" t="s">
        <v>3</v>
      </c>
      <c r="M13" s="146"/>
      <c r="O13" s="161"/>
      <c r="P13" s="130"/>
      <c r="Q13" s="130"/>
      <c r="R13" s="123"/>
      <c r="S13" s="88" t="s">
        <v>2</v>
      </c>
      <c r="T13" s="88"/>
      <c r="U13" s="88"/>
      <c r="V13" s="88"/>
      <c r="W13" s="197"/>
    </row>
    <row r="14" spans="1:26" ht="18" customHeight="1">
      <c r="A14" s="67">
        <v>5</v>
      </c>
      <c r="B14" s="72" t="s">
        <v>45</v>
      </c>
      <c r="E14" s="86" t="s">
        <v>15</v>
      </c>
      <c r="G14" s="91"/>
      <c r="H14" s="102"/>
      <c r="J14" s="123"/>
      <c r="L14" s="136"/>
      <c r="M14" s="147" t="s">
        <v>5</v>
      </c>
      <c r="N14" s="153" t="s">
        <v>16</v>
      </c>
      <c r="O14" s="153" t="s">
        <v>17</v>
      </c>
      <c r="P14" s="147" t="s">
        <v>5</v>
      </c>
      <c r="Q14" s="153" t="s">
        <v>16</v>
      </c>
      <c r="R14" s="153" t="s">
        <v>17</v>
      </c>
      <c r="W14" s="196"/>
      <c r="Y14" s="210" t="s">
        <v>64</v>
      </c>
      <c r="Z14" s="217"/>
    </row>
    <row r="15" spans="1:26" ht="18" customHeight="1">
      <c r="A15" s="67">
        <v>6</v>
      </c>
      <c r="B15" s="72" t="s">
        <v>47</v>
      </c>
      <c r="E15" s="86" t="s">
        <v>24</v>
      </c>
      <c r="F15" s="61">
        <v>3</v>
      </c>
      <c r="G15" s="93"/>
      <c r="H15" s="104"/>
      <c r="I15" s="110"/>
      <c r="J15" s="125"/>
      <c r="K15" s="110"/>
      <c r="L15" s="138"/>
      <c r="M15" s="148"/>
      <c r="N15" s="148"/>
      <c r="O15" s="148"/>
      <c r="P15" s="148"/>
      <c r="Q15" s="148"/>
      <c r="R15" s="148"/>
      <c r="S15" s="110"/>
      <c r="T15" s="110"/>
      <c r="U15" s="110"/>
      <c r="V15" s="110"/>
      <c r="W15" s="198"/>
      <c r="Y15" s="211" t="s">
        <v>65</v>
      </c>
      <c r="Z15" s="218" t="s">
        <v>67</v>
      </c>
    </row>
    <row r="16" spans="1:26" ht="18.95" customHeight="1">
      <c r="A16" s="67">
        <v>7</v>
      </c>
      <c r="B16" s="72" t="s">
        <v>38</v>
      </c>
      <c r="E16" s="87"/>
      <c r="G16" s="91"/>
      <c r="H16" s="102"/>
      <c r="J16" s="123"/>
      <c r="K16" s="61" t="s">
        <v>20</v>
      </c>
      <c r="L16" s="136"/>
      <c r="N16" s="136"/>
      <c r="O16" s="162"/>
      <c r="P16" s="136"/>
      <c r="Q16" s="102"/>
      <c r="R16" s="136"/>
      <c r="T16" s="78" t="s">
        <v>64</v>
      </c>
      <c r="U16" s="61" t="s">
        <v>87</v>
      </c>
      <c r="V16" s="188"/>
      <c r="W16" s="196" t="s">
        <v>118</v>
      </c>
      <c r="X16" s="61">
        <f>V16*0.5</f>
        <v>0</v>
      </c>
      <c r="Y16" s="212">
        <f>+V16</f>
        <v>0</v>
      </c>
      <c r="Z16" s="219"/>
    </row>
    <row r="17" spans="1:28" ht="18.95" customHeight="1">
      <c r="A17" s="67">
        <v>8</v>
      </c>
      <c r="B17" s="72" t="s">
        <v>29</v>
      </c>
      <c r="E17" s="64" t="s">
        <v>11</v>
      </c>
      <c r="F17" s="61">
        <v>4</v>
      </c>
      <c r="G17" s="94"/>
      <c r="H17" s="105"/>
      <c r="I17" s="111" t="s">
        <v>149</v>
      </c>
      <c r="J17" s="126"/>
      <c r="K17" s="130" t="s">
        <v>121</v>
      </c>
      <c r="L17" s="139" t="s">
        <v>19</v>
      </c>
      <c r="M17" s="149">
        <v>1</v>
      </c>
      <c r="N17" s="154"/>
      <c r="O17" s="163"/>
      <c r="P17" s="154"/>
      <c r="Q17" s="105"/>
      <c r="R17" s="154"/>
      <c r="S17" s="130"/>
      <c r="T17" s="173" t="s">
        <v>25</v>
      </c>
      <c r="U17" s="130"/>
      <c r="V17" s="189"/>
      <c r="W17" s="199"/>
      <c r="Y17" s="94"/>
      <c r="Z17" s="220"/>
      <c r="AB17" s="64"/>
    </row>
    <row r="18" spans="1:28" ht="18.95" customHeight="1">
      <c r="A18" s="68"/>
      <c r="B18" s="73"/>
      <c r="E18" s="64"/>
      <c r="G18" s="91"/>
      <c r="H18" s="102"/>
      <c r="J18" s="123"/>
      <c r="L18" s="137"/>
      <c r="N18" s="136"/>
      <c r="O18" s="162"/>
      <c r="P18" s="136"/>
      <c r="Q18" s="102"/>
      <c r="R18" s="136"/>
      <c r="T18" s="78"/>
      <c r="V18" s="188"/>
      <c r="W18" s="196"/>
      <c r="Y18" s="212">
        <f>+V18</f>
        <v>0</v>
      </c>
      <c r="Z18" s="219"/>
      <c r="AB18" s="64"/>
    </row>
    <row r="19" spans="1:28" ht="18.95" customHeight="1">
      <c r="A19" s="68"/>
      <c r="B19" s="73"/>
      <c r="E19" s="64"/>
      <c r="F19" s="61">
        <v>5</v>
      </c>
      <c r="G19" s="94"/>
      <c r="H19" s="105"/>
      <c r="I19" s="111" t="s">
        <v>175</v>
      </c>
      <c r="J19" s="126"/>
      <c r="K19" s="130"/>
      <c r="L19" s="139" t="s">
        <v>19</v>
      </c>
      <c r="M19" s="149">
        <v>1</v>
      </c>
      <c r="N19" s="154"/>
      <c r="O19" s="163"/>
      <c r="P19" s="154"/>
      <c r="Q19" s="105"/>
      <c r="R19" s="154"/>
      <c r="S19" s="130"/>
      <c r="T19" s="173" t="s">
        <v>109</v>
      </c>
      <c r="U19" s="130"/>
      <c r="V19" s="189"/>
      <c r="W19" s="199"/>
      <c r="Y19" s="94"/>
      <c r="Z19" s="220"/>
      <c r="AB19" s="64"/>
    </row>
    <row r="20" spans="1:28" ht="18.95" customHeight="1">
      <c r="A20" s="69">
        <v>9</v>
      </c>
      <c r="B20" s="74" t="s">
        <v>48</v>
      </c>
      <c r="E20" s="86" t="s">
        <v>55</v>
      </c>
      <c r="G20" s="91"/>
      <c r="H20" s="102"/>
      <c r="I20" s="112"/>
      <c r="J20" s="123"/>
      <c r="L20" s="140"/>
      <c r="M20" s="150"/>
      <c r="N20" s="155"/>
      <c r="O20" s="164"/>
      <c r="P20" s="155"/>
      <c r="Q20" s="106"/>
      <c r="R20" s="155"/>
      <c r="S20" s="131"/>
      <c r="T20" s="131"/>
      <c r="U20" s="131"/>
      <c r="V20" s="190"/>
      <c r="W20" s="200"/>
      <c r="Y20" s="212">
        <f>V20</f>
        <v>0</v>
      </c>
      <c r="Z20" s="219"/>
      <c r="AA20" s="224"/>
    </row>
    <row r="21" spans="1:28" ht="18.95" customHeight="1">
      <c r="E21" s="86" t="s">
        <v>56</v>
      </c>
      <c r="F21" s="61">
        <v>6</v>
      </c>
      <c r="G21" s="94"/>
      <c r="H21" s="105"/>
      <c r="I21" s="111"/>
      <c r="J21" s="126"/>
      <c r="K21" s="130"/>
      <c r="L21" s="139"/>
      <c r="M21" s="149"/>
      <c r="N21" s="154"/>
      <c r="O21" s="163"/>
      <c r="P21" s="154"/>
      <c r="Q21" s="105"/>
      <c r="R21" s="154"/>
      <c r="S21" s="130"/>
      <c r="T21" s="173"/>
      <c r="U21" s="130"/>
      <c r="V21" s="130"/>
      <c r="W21" s="199"/>
      <c r="Y21" s="94"/>
      <c r="Z21" s="220"/>
      <c r="AA21" s="224"/>
    </row>
    <row r="22" spans="1:28" ht="18.95" customHeight="1">
      <c r="C22" s="78" t="s">
        <v>21</v>
      </c>
      <c r="E22" s="87"/>
      <c r="G22" s="95"/>
      <c r="H22" s="106"/>
      <c r="I22" s="112"/>
      <c r="J22" s="127"/>
      <c r="K22" s="131"/>
      <c r="L22" s="140"/>
      <c r="M22" s="150"/>
      <c r="N22" s="155"/>
      <c r="O22" s="164"/>
      <c r="P22" s="155"/>
      <c r="Q22" s="155"/>
      <c r="R22" s="155"/>
      <c r="S22" s="131"/>
      <c r="T22" s="174"/>
      <c r="U22" s="131"/>
      <c r="V22" s="191"/>
      <c r="W22" s="196"/>
      <c r="Y22" s="213">
        <f>V22</f>
        <v>0</v>
      </c>
      <c r="Z22" s="219"/>
    </row>
    <row r="23" spans="1:28" ht="18.95" customHeight="1">
      <c r="A23" s="66">
        <v>1</v>
      </c>
      <c r="B23" s="75" t="s">
        <v>9</v>
      </c>
      <c r="C23" s="79"/>
      <c r="D23" s="71" t="s">
        <v>40</v>
      </c>
      <c r="E23" s="88" t="s">
        <v>26</v>
      </c>
      <c r="F23" s="61">
        <v>7</v>
      </c>
      <c r="G23" s="94"/>
      <c r="H23" s="105"/>
      <c r="I23" s="111"/>
      <c r="J23" s="126"/>
      <c r="K23" s="130"/>
      <c r="L23" s="139"/>
      <c r="M23" s="149"/>
      <c r="N23" s="154"/>
      <c r="O23" s="163"/>
      <c r="P23" s="154"/>
      <c r="Q23" s="154"/>
      <c r="R23" s="154"/>
      <c r="S23" s="130"/>
      <c r="T23" s="175"/>
      <c r="U23" s="130"/>
      <c r="V23" s="130"/>
      <c r="W23" s="199"/>
      <c r="Y23" s="94"/>
      <c r="Z23" s="220"/>
    </row>
    <row r="24" spans="1:28" ht="18.95" customHeight="1">
      <c r="A24" s="67">
        <v>2</v>
      </c>
      <c r="B24" s="76" t="s">
        <v>144</v>
      </c>
      <c r="C24" s="80">
        <v>3</v>
      </c>
      <c r="D24" s="72" t="s">
        <v>40</v>
      </c>
      <c r="E24" s="86" t="s">
        <v>63</v>
      </c>
      <c r="G24" s="96"/>
      <c r="H24" s="106"/>
      <c r="I24" s="112"/>
      <c r="J24" s="127"/>
      <c r="K24" s="131"/>
      <c r="L24" s="140"/>
      <c r="N24" s="155"/>
      <c r="O24" s="164"/>
      <c r="P24" s="155"/>
      <c r="Q24" s="155"/>
      <c r="R24" s="155"/>
      <c r="S24" s="131"/>
      <c r="T24" s="78"/>
      <c r="V24" s="188"/>
      <c r="W24" s="196"/>
      <c r="Y24" s="213">
        <f>V24</f>
        <v>0</v>
      </c>
      <c r="Z24" s="221"/>
    </row>
    <row r="25" spans="1:28" ht="18.95" customHeight="1">
      <c r="A25" s="69">
        <v>3</v>
      </c>
      <c r="B25" s="77" t="s">
        <v>49</v>
      </c>
      <c r="C25" s="81"/>
      <c r="D25" s="74" t="s">
        <v>40</v>
      </c>
      <c r="E25" s="86" t="s">
        <v>66</v>
      </c>
      <c r="F25" s="61">
        <v>8</v>
      </c>
      <c r="G25" s="97"/>
      <c r="H25" s="105"/>
      <c r="I25" s="113"/>
      <c r="J25" s="126"/>
      <c r="K25" s="130"/>
      <c r="L25" s="139"/>
      <c r="M25" s="149"/>
      <c r="N25" s="154"/>
      <c r="O25" s="163"/>
      <c r="P25" s="154"/>
      <c r="Q25" s="154"/>
      <c r="R25" s="154"/>
      <c r="S25" s="130"/>
      <c r="T25" s="173"/>
      <c r="U25" s="130"/>
      <c r="V25" s="189"/>
      <c r="W25" s="199"/>
      <c r="Y25" s="94"/>
      <c r="Z25" s="220"/>
    </row>
    <row r="26" spans="1:28" ht="18.95" customHeight="1">
      <c r="E26" s="87"/>
      <c r="G26" s="92"/>
      <c r="H26" s="102"/>
      <c r="I26" s="112"/>
      <c r="J26" s="123"/>
      <c r="L26" s="137"/>
      <c r="N26" s="155"/>
      <c r="O26" s="164"/>
      <c r="P26" s="155"/>
      <c r="Q26" s="106"/>
      <c r="R26" s="155"/>
      <c r="S26" s="131"/>
      <c r="T26" s="131"/>
      <c r="U26" s="131"/>
      <c r="V26" s="190"/>
      <c r="W26" s="200"/>
      <c r="Y26" s="212">
        <f>V26</f>
        <v>0</v>
      </c>
      <c r="Z26" s="219"/>
    </row>
    <row r="27" spans="1:28" ht="18.95" customHeight="1">
      <c r="E27" s="64" t="s">
        <v>69</v>
      </c>
      <c r="F27" s="61">
        <v>9</v>
      </c>
      <c r="G27" s="97"/>
      <c r="H27" s="105"/>
      <c r="I27" s="111"/>
      <c r="J27" s="126"/>
      <c r="K27" s="130"/>
      <c r="L27" s="139"/>
      <c r="M27" s="149"/>
      <c r="N27" s="154"/>
      <c r="O27" s="163"/>
      <c r="P27" s="154"/>
      <c r="Q27" s="105"/>
      <c r="R27" s="154"/>
      <c r="S27" s="130"/>
      <c r="T27" s="173"/>
      <c r="U27" s="130"/>
      <c r="V27" s="130"/>
      <c r="W27" s="199"/>
      <c r="Y27" s="94"/>
      <c r="Z27" s="220"/>
    </row>
    <row r="28" spans="1:28" ht="18.95" customHeight="1">
      <c r="E28" s="86" t="s">
        <v>70</v>
      </c>
      <c r="G28" s="91"/>
      <c r="H28" s="102"/>
      <c r="I28" s="114"/>
      <c r="J28" s="127"/>
      <c r="K28" s="131"/>
      <c r="L28" s="140"/>
      <c r="M28" s="150"/>
      <c r="N28" s="136"/>
      <c r="O28" s="165"/>
      <c r="P28" s="136"/>
      <c r="Q28" s="102"/>
      <c r="R28" s="136"/>
      <c r="T28" s="78"/>
      <c r="V28" s="188"/>
      <c r="W28" s="196"/>
      <c r="Y28" s="212">
        <f>V28</f>
        <v>0</v>
      </c>
      <c r="Z28" s="219"/>
    </row>
    <row r="29" spans="1:28" ht="18.95" customHeight="1">
      <c r="E29" s="86" t="s">
        <v>34</v>
      </c>
      <c r="F29" s="61">
        <v>10</v>
      </c>
      <c r="G29" s="94"/>
      <c r="H29" s="105"/>
      <c r="I29" s="111"/>
      <c r="J29" s="126"/>
      <c r="K29" s="130"/>
      <c r="L29" s="139"/>
      <c r="M29" s="149"/>
      <c r="N29" s="154"/>
      <c r="O29" s="163"/>
      <c r="P29" s="154"/>
      <c r="Q29" s="105"/>
      <c r="R29" s="154"/>
      <c r="S29" s="130"/>
      <c r="T29" s="173"/>
      <c r="U29" s="130"/>
      <c r="V29" s="189"/>
      <c r="W29" s="199"/>
      <c r="Y29" s="94"/>
      <c r="Z29" s="219"/>
    </row>
    <row r="30" spans="1:28" ht="18.95" customHeight="1">
      <c r="E30" s="87"/>
      <c r="G30" s="92"/>
      <c r="H30" s="102"/>
      <c r="I30" s="114"/>
      <c r="J30" s="127"/>
      <c r="K30" s="131"/>
      <c r="L30" s="140"/>
      <c r="M30" s="150"/>
      <c r="N30" s="136"/>
      <c r="O30" s="162"/>
      <c r="P30" s="136"/>
      <c r="Q30" s="102"/>
      <c r="R30" s="136"/>
      <c r="T30" s="131"/>
      <c r="U30" s="131"/>
      <c r="V30" s="190"/>
      <c r="W30" s="200"/>
      <c r="Y30" s="212">
        <f>V30</f>
        <v>0</v>
      </c>
      <c r="Z30" s="221"/>
    </row>
    <row r="31" spans="1:28" ht="18.95" customHeight="1">
      <c r="F31" s="61">
        <v>11</v>
      </c>
      <c r="G31" s="97"/>
      <c r="H31" s="105"/>
      <c r="I31" s="113"/>
      <c r="J31" s="126"/>
      <c r="K31" s="130"/>
      <c r="L31" s="139"/>
      <c r="M31" s="149"/>
      <c r="N31" s="154"/>
      <c r="O31" s="163"/>
      <c r="P31" s="154"/>
      <c r="Q31" s="105"/>
      <c r="R31" s="154"/>
      <c r="S31" s="130"/>
      <c r="T31" s="173"/>
      <c r="U31" s="130"/>
      <c r="V31" s="130"/>
      <c r="W31" s="199"/>
      <c r="Y31" s="94"/>
      <c r="Z31" s="220"/>
    </row>
    <row r="32" spans="1:28" ht="18.95" customHeight="1">
      <c r="G32" s="95"/>
      <c r="H32" s="106"/>
      <c r="I32" s="114"/>
      <c r="J32" s="127"/>
      <c r="K32" s="131"/>
      <c r="L32" s="140"/>
      <c r="N32" s="155"/>
      <c r="O32" s="166"/>
      <c r="P32" s="155"/>
      <c r="Q32" s="106"/>
      <c r="R32" s="155"/>
      <c r="S32" s="131"/>
      <c r="T32" s="174"/>
      <c r="U32" s="131"/>
      <c r="V32" s="191"/>
      <c r="W32" s="196"/>
      <c r="Y32" s="212">
        <f>V32</f>
        <v>0</v>
      </c>
      <c r="Z32" s="219"/>
    </row>
    <row r="33" spans="5:26" ht="18.95" customHeight="1">
      <c r="F33" s="61">
        <v>12</v>
      </c>
      <c r="G33" s="91"/>
      <c r="H33" s="102"/>
      <c r="I33" s="113"/>
      <c r="J33" s="126"/>
      <c r="K33" s="130"/>
      <c r="L33" s="139"/>
      <c r="M33" s="149"/>
      <c r="N33" s="136"/>
      <c r="O33" s="167"/>
      <c r="P33" s="136"/>
      <c r="Q33" s="102"/>
      <c r="R33" s="136"/>
      <c r="T33" s="175"/>
      <c r="U33" s="130"/>
      <c r="V33" s="130"/>
      <c r="W33" s="199"/>
      <c r="Y33" s="94"/>
      <c r="Z33" s="220"/>
    </row>
    <row r="34" spans="5:26" ht="18.95" customHeight="1">
      <c r="G34" s="95"/>
      <c r="H34" s="106"/>
      <c r="I34" s="114"/>
      <c r="J34" s="127"/>
      <c r="K34" s="131"/>
      <c r="L34" s="140"/>
      <c r="M34" s="150"/>
      <c r="N34" s="155"/>
      <c r="O34" s="166"/>
      <c r="P34" s="155"/>
      <c r="Q34" s="106"/>
      <c r="R34" s="155"/>
      <c r="S34" s="131"/>
      <c r="T34" s="176"/>
      <c r="U34" s="131"/>
      <c r="V34" s="190"/>
      <c r="W34" s="200"/>
      <c r="Y34" s="212"/>
      <c r="Z34" s="219"/>
    </row>
    <row r="35" spans="5:26" ht="18.95" customHeight="1">
      <c r="F35" s="61">
        <v>13</v>
      </c>
      <c r="G35" s="94" t="s">
        <v>133</v>
      </c>
      <c r="H35" s="105"/>
      <c r="I35" s="111"/>
      <c r="J35" s="126"/>
      <c r="K35" s="130"/>
      <c r="L35" s="139"/>
      <c r="M35" s="149"/>
      <c r="N35" s="154"/>
      <c r="O35" s="163"/>
      <c r="P35" s="154"/>
      <c r="Q35" s="105"/>
      <c r="R35" s="154"/>
      <c r="S35" s="130"/>
      <c r="T35" s="173"/>
      <c r="U35" s="130"/>
      <c r="V35" s="189"/>
      <c r="W35" s="199"/>
      <c r="Y35" s="94"/>
      <c r="Z35" s="220"/>
    </row>
    <row r="36" spans="5:26" ht="18.95" customHeight="1">
      <c r="G36" s="91"/>
      <c r="H36" s="102"/>
      <c r="I36" s="112" t="s">
        <v>119</v>
      </c>
      <c r="J36" s="123"/>
      <c r="L36" s="137"/>
      <c r="N36" s="136"/>
      <c r="O36" s="162"/>
      <c r="P36" s="136"/>
      <c r="Q36" s="102"/>
      <c r="R36" s="136"/>
      <c r="T36" s="177" t="s">
        <v>134</v>
      </c>
      <c r="U36" s="177"/>
      <c r="V36" s="177"/>
      <c r="W36" s="201"/>
      <c r="X36" s="63">
        <f>O17-X16</f>
        <v>0</v>
      </c>
      <c r="Y36" s="212"/>
      <c r="Z36" s="219"/>
    </row>
    <row r="37" spans="5:26" ht="18.95" customHeight="1">
      <c r="F37" s="61">
        <v>14</v>
      </c>
      <c r="G37" s="94" t="s">
        <v>119</v>
      </c>
      <c r="H37" s="105"/>
      <c r="I37" s="111" t="s">
        <v>91</v>
      </c>
      <c r="J37" s="126"/>
      <c r="K37" s="111"/>
      <c r="L37" s="139" t="s">
        <v>14</v>
      </c>
      <c r="M37" s="149">
        <v>1</v>
      </c>
      <c r="N37" s="154"/>
      <c r="O37" s="163"/>
      <c r="P37" s="154"/>
      <c r="Q37" s="105"/>
      <c r="R37" s="154"/>
      <c r="S37" s="130"/>
      <c r="T37" s="178" t="s">
        <v>189</v>
      </c>
      <c r="U37" s="178"/>
      <c r="V37" s="178"/>
      <c r="W37" s="202"/>
      <c r="Y37" s="214"/>
      <c r="Z37" s="222"/>
    </row>
    <row r="38" spans="5:26" ht="18.95" customHeight="1">
      <c r="G38" s="91"/>
      <c r="H38" s="102"/>
      <c r="I38" s="115"/>
      <c r="J38" s="123"/>
      <c r="L38" s="137"/>
      <c r="N38" s="136"/>
      <c r="O38" s="162"/>
      <c r="P38" s="136"/>
      <c r="Q38" s="102"/>
      <c r="R38" s="136"/>
      <c r="T38" s="177"/>
      <c r="U38" s="112"/>
      <c r="V38" s="192"/>
      <c r="W38" s="203"/>
      <c r="Y38" s="215"/>
      <c r="Z38" s="223"/>
    </row>
    <row r="39" spans="5:26" ht="18.95" customHeight="1">
      <c r="F39" s="61">
        <v>15</v>
      </c>
      <c r="G39" s="94"/>
      <c r="H39" s="105"/>
      <c r="I39" s="111"/>
      <c r="J39" s="126"/>
      <c r="K39" s="130"/>
      <c r="L39" s="139"/>
      <c r="M39" s="149"/>
      <c r="N39" s="154"/>
      <c r="O39" s="163"/>
      <c r="P39" s="154"/>
      <c r="Q39" s="105"/>
      <c r="R39" s="154"/>
      <c r="S39" s="130"/>
      <c r="T39" s="173"/>
      <c r="U39" s="111"/>
      <c r="V39" s="193"/>
      <c r="W39" s="204"/>
      <c r="Y39" s="216">
        <f>SUM(Y16:Y37)</f>
        <v>0</v>
      </c>
      <c r="Z39" s="222"/>
    </row>
    <row r="40" spans="5:26" ht="20.100000000000001" customHeight="1">
      <c r="G40" s="92"/>
      <c r="H40" s="102"/>
      <c r="I40" s="115"/>
      <c r="J40" s="123"/>
      <c r="L40" s="137"/>
      <c r="N40" s="136"/>
      <c r="O40" s="165"/>
      <c r="P40" s="136"/>
      <c r="Q40" s="102"/>
      <c r="R40" s="136"/>
      <c r="T40" s="131"/>
      <c r="U40" s="112"/>
      <c r="V40" s="192"/>
      <c r="W40" s="203"/>
    </row>
    <row r="41" spans="5:26" ht="18" customHeight="1">
      <c r="F41" s="61">
        <v>16</v>
      </c>
      <c r="G41" s="98"/>
      <c r="H41" s="107"/>
      <c r="I41" s="116"/>
      <c r="J41" s="128"/>
      <c r="K41" s="132"/>
      <c r="L41" s="141"/>
      <c r="M41" s="151"/>
      <c r="N41" s="156"/>
      <c r="O41" s="168"/>
      <c r="P41" s="156"/>
      <c r="Q41" s="107"/>
      <c r="R41" s="156"/>
      <c r="S41" s="132"/>
      <c r="T41" s="179"/>
      <c r="U41" s="187"/>
      <c r="V41" s="194"/>
      <c r="W41" s="205"/>
    </row>
    <row r="42" spans="5:26" ht="29.1" customHeight="1">
      <c r="T42" s="86" t="str">
        <f>+"【"&amp;+$E$5&amp;"】"</f>
        <v>【富士川町役場上下水道課】</v>
      </c>
      <c r="U42" s="86"/>
      <c r="V42" s="86"/>
      <c r="W42" s="86"/>
    </row>
    <row r="43" spans="5:26" ht="29.1" customHeight="1">
      <c r="G43" s="88" t="str">
        <f>IF(E7&gt;9,"（　"&amp;DBCS(FIXED(E7,0))&amp;"　）","（ 　"&amp;DBCS(FIXED(E7,0))&amp;"　 ）")</f>
        <v>（ 　１　 ）</v>
      </c>
      <c r="H43" s="88"/>
      <c r="I43" s="88"/>
      <c r="J43" s="88"/>
      <c r="K43" s="88"/>
      <c r="L43" s="88"/>
      <c r="M43" s="145"/>
      <c r="N43" s="88"/>
      <c r="O43" s="169"/>
      <c r="P43" s="88"/>
      <c r="Q43" s="88"/>
      <c r="R43" s="88"/>
      <c r="S43" s="88"/>
      <c r="T43" s="88"/>
      <c r="U43" s="88"/>
      <c r="V43" s="88"/>
      <c r="W43" s="88"/>
    </row>
    <row r="44" spans="5:26" ht="27.95" customHeight="1">
      <c r="E44" s="61">
        <v>2</v>
      </c>
      <c r="G44" s="88"/>
      <c r="H44" s="88"/>
      <c r="I44" s="88"/>
      <c r="J44" s="88"/>
      <c r="K44" s="88"/>
      <c r="L44" s="88"/>
      <c r="M44" s="145"/>
      <c r="N44" s="88"/>
      <c r="O44" s="169"/>
      <c r="P44" s="88"/>
      <c r="Q44" s="88"/>
      <c r="R44" s="88"/>
      <c r="S44" s="88"/>
      <c r="T44" s="88"/>
      <c r="U44" s="88"/>
      <c r="V44" s="88"/>
      <c r="W44" s="88"/>
    </row>
    <row r="45" spans="5:26" ht="18" customHeight="1">
      <c r="G45" s="88"/>
      <c r="H45" s="88"/>
      <c r="I45" s="88"/>
      <c r="J45" s="88"/>
      <c r="K45" s="88"/>
      <c r="L45" s="88"/>
      <c r="M45" s="145"/>
      <c r="N45" s="88"/>
      <c r="O45" s="169"/>
      <c r="P45" s="88"/>
      <c r="Q45" s="88"/>
      <c r="R45" s="88"/>
      <c r="S45" s="88"/>
      <c r="T45" s="88"/>
      <c r="U45" s="88"/>
      <c r="V45" s="88"/>
      <c r="W45" s="88"/>
    </row>
    <row r="46" spans="5:26" ht="18" customHeight="1">
      <c r="G46" s="90"/>
      <c r="H46" s="101"/>
      <c r="I46" s="109"/>
      <c r="J46" s="122"/>
      <c r="K46" s="109"/>
      <c r="L46" s="135"/>
      <c r="M46" s="144"/>
      <c r="N46" s="109"/>
      <c r="O46" s="159"/>
      <c r="P46" s="109"/>
      <c r="Q46" s="109"/>
      <c r="R46" s="122"/>
      <c r="S46" s="109"/>
      <c r="T46" s="109"/>
      <c r="U46" s="109"/>
      <c r="V46" s="109"/>
      <c r="W46" s="195"/>
    </row>
    <row r="47" spans="5:26" ht="18" customHeight="1">
      <c r="G47" s="91"/>
      <c r="H47" s="102"/>
      <c r="J47" s="123"/>
      <c r="L47" s="136"/>
      <c r="M47" s="145" t="str">
        <f>IF($E$12=1,"変　　　　更　　　　前",IF($E$12=2,"設　　　　計　　　　時",""))</f>
        <v/>
      </c>
      <c r="N47" s="88"/>
      <c r="O47" s="160"/>
      <c r="P47" s="88" t="str">
        <f>IF($E$12=1,"変　　　　更　　　　後",IF($E$12=2,"精　　　　算　　　　時",""))</f>
        <v/>
      </c>
      <c r="Q47" s="88"/>
      <c r="R47" s="172"/>
      <c r="W47" s="196"/>
    </row>
    <row r="48" spans="5:26" ht="18" customHeight="1">
      <c r="G48" s="92" t="s">
        <v>0</v>
      </c>
      <c r="H48" s="103" t="s">
        <v>103</v>
      </c>
      <c r="I48" s="64" t="s">
        <v>61</v>
      </c>
      <c r="J48" s="124"/>
      <c r="K48" s="64" t="s">
        <v>1</v>
      </c>
      <c r="L48" s="137" t="s">
        <v>3</v>
      </c>
      <c r="M48" s="146"/>
      <c r="N48" s="130"/>
      <c r="O48" s="161"/>
      <c r="P48" s="130"/>
      <c r="Q48" s="130"/>
      <c r="R48" s="126"/>
      <c r="S48" s="88" t="s">
        <v>2</v>
      </c>
      <c r="T48" s="88"/>
      <c r="U48" s="88"/>
      <c r="V48" s="88"/>
      <c r="W48" s="197"/>
    </row>
    <row r="49" spans="6:27" ht="18.95" customHeight="1">
      <c r="G49" s="91"/>
      <c r="H49" s="102"/>
      <c r="J49" s="123"/>
      <c r="L49" s="136"/>
      <c r="M49" s="147" t="s">
        <v>5</v>
      </c>
      <c r="N49" s="153" t="s">
        <v>16</v>
      </c>
      <c r="O49" s="153" t="s">
        <v>17</v>
      </c>
      <c r="P49" s="147" t="s">
        <v>5</v>
      </c>
      <c r="Q49" s="153" t="s">
        <v>16</v>
      </c>
      <c r="R49" s="153" t="s">
        <v>17</v>
      </c>
      <c r="W49" s="196"/>
    </row>
    <row r="50" spans="6:27" ht="18.95" customHeight="1">
      <c r="G50" s="93"/>
      <c r="H50" s="104"/>
      <c r="I50" s="110"/>
      <c r="J50" s="125"/>
      <c r="K50" s="110"/>
      <c r="L50" s="138"/>
      <c r="M50" s="148"/>
      <c r="N50" s="148"/>
      <c r="O50" s="148"/>
      <c r="P50" s="148"/>
      <c r="Q50" s="148"/>
      <c r="R50" s="148"/>
      <c r="S50" s="110"/>
      <c r="T50" s="110"/>
      <c r="U50" s="110"/>
      <c r="V50" s="110"/>
      <c r="W50" s="198"/>
    </row>
    <row r="51" spans="6:27" ht="18.95" customHeight="1">
      <c r="G51" s="99"/>
      <c r="H51" s="108"/>
      <c r="I51" s="117"/>
      <c r="J51" s="129"/>
      <c r="K51" s="133"/>
      <c r="L51" s="142"/>
      <c r="M51" s="152"/>
      <c r="N51" s="157"/>
      <c r="O51" s="170"/>
      <c r="P51" s="157"/>
      <c r="Q51" s="157"/>
      <c r="R51" s="157"/>
      <c r="S51" s="133"/>
      <c r="T51" s="180"/>
      <c r="U51" s="133"/>
      <c r="V51" s="133"/>
      <c r="W51" s="206"/>
      <c r="Y51" s="61" t="s">
        <v>127</v>
      </c>
      <c r="Z51" s="64"/>
    </row>
    <row r="52" spans="6:27" ht="18.95" customHeight="1">
      <c r="F52" s="61">
        <v>8</v>
      </c>
      <c r="G52" s="97"/>
      <c r="H52" s="105"/>
      <c r="I52" s="118" t="s">
        <v>96</v>
      </c>
      <c r="J52" s="126"/>
      <c r="K52" s="130"/>
      <c r="L52" s="139"/>
      <c r="M52" s="149"/>
      <c r="N52" s="154"/>
      <c r="O52" s="163"/>
      <c r="P52" s="154"/>
      <c r="Q52" s="154"/>
      <c r="R52" s="154"/>
      <c r="S52" s="130"/>
      <c r="T52" s="173"/>
      <c r="U52" s="130"/>
      <c r="V52" s="130"/>
      <c r="W52" s="199"/>
      <c r="Z52" s="63"/>
      <c r="AA52" s="225"/>
    </row>
    <row r="53" spans="6:27" ht="18.95" customHeight="1">
      <c r="G53" s="92"/>
      <c r="H53" s="102"/>
      <c r="I53" s="115"/>
      <c r="J53" s="123"/>
      <c r="L53" s="137"/>
      <c r="N53" s="136"/>
      <c r="O53" s="165"/>
      <c r="P53" s="136"/>
      <c r="Q53" s="136"/>
      <c r="R53" s="136"/>
      <c r="T53" s="181"/>
      <c r="W53" s="196"/>
    </row>
    <row r="54" spans="6:27" ht="18.95" customHeight="1">
      <c r="F54" s="61">
        <v>9</v>
      </c>
      <c r="G54" s="97" t="s">
        <v>135</v>
      </c>
      <c r="H54" s="105"/>
      <c r="I54" s="118"/>
      <c r="J54" s="126"/>
      <c r="K54" s="130"/>
      <c r="L54" s="139"/>
      <c r="M54" s="149"/>
      <c r="N54" s="154"/>
      <c r="O54" s="163"/>
      <c r="P54" s="154"/>
      <c r="Q54" s="154"/>
      <c r="R54" s="154"/>
      <c r="S54" s="130"/>
      <c r="T54" s="175"/>
      <c r="U54" s="130"/>
      <c r="V54" s="130"/>
      <c r="W54" s="199"/>
      <c r="Z54" s="63"/>
      <c r="AA54" s="225"/>
    </row>
    <row r="55" spans="6:27" ht="18.95" customHeight="1">
      <c r="G55" s="91"/>
      <c r="H55" s="102"/>
      <c r="I55" s="115"/>
      <c r="J55" s="123"/>
      <c r="L55" s="137"/>
      <c r="N55" s="136"/>
      <c r="O55" s="162"/>
      <c r="P55" s="136"/>
      <c r="Q55" s="102"/>
      <c r="R55" s="136"/>
      <c r="T55" s="177" t="s">
        <v>13</v>
      </c>
      <c r="U55" s="177"/>
      <c r="V55" s="177"/>
      <c r="W55" s="201"/>
      <c r="X55" s="63">
        <f>O54-X16</f>
        <v>0</v>
      </c>
    </row>
    <row r="56" spans="6:27" ht="18.95" customHeight="1">
      <c r="F56" s="61">
        <v>1</v>
      </c>
      <c r="G56" s="94"/>
      <c r="H56" s="105"/>
      <c r="I56" s="118" t="s">
        <v>136</v>
      </c>
      <c r="J56" s="126"/>
      <c r="K56" s="130"/>
      <c r="L56" s="139" t="s">
        <v>14</v>
      </c>
      <c r="M56" s="149">
        <v>1</v>
      </c>
      <c r="N56" s="154"/>
      <c r="O56" s="171"/>
      <c r="P56" s="154"/>
      <c r="Q56" s="105"/>
      <c r="R56" s="154"/>
      <c r="S56" s="130"/>
      <c r="T56" s="178" t="s">
        <v>137</v>
      </c>
      <c r="U56" s="178"/>
      <c r="V56" s="178"/>
      <c r="W56" s="202"/>
    </row>
    <row r="57" spans="6:27" ht="18.95" customHeight="1">
      <c r="G57" s="92"/>
      <c r="H57" s="102"/>
      <c r="I57" s="115"/>
      <c r="J57" s="123"/>
      <c r="L57" s="137"/>
      <c r="N57" s="136"/>
      <c r="O57" s="165"/>
      <c r="P57" s="136"/>
      <c r="Q57" s="102"/>
      <c r="R57" s="136"/>
      <c r="V57" s="188"/>
      <c r="W57" s="196"/>
    </row>
    <row r="58" spans="6:27" ht="18.95" customHeight="1">
      <c r="F58" s="61">
        <v>2</v>
      </c>
      <c r="G58" s="97" t="s">
        <v>51</v>
      </c>
      <c r="H58" s="105"/>
      <c r="I58" s="118"/>
      <c r="J58" s="126"/>
      <c r="K58" s="130"/>
      <c r="L58" s="139"/>
      <c r="M58" s="149"/>
      <c r="N58" s="154"/>
      <c r="O58" s="163"/>
      <c r="P58" s="154"/>
      <c r="Q58" s="105"/>
      <c r="R58" s="154"/>
      <c r="S58" s="130"/>
      <c r="T58" s="175"/>
      <c r="U58" s="130"/>
      <c r="V58" s="130"/>
      <c r="W58" s="199"/>
    </row>
    <row r="59" spans="6:27" ht="18.95" customHeight="1">
      <c r="G59" s="91"/>
      <c r="H59" s="102"/>
      <c r="I59" s="115"/>
      <c r="J59" s="123"/>
      <c r="L59" s="137"/>
      <c r="N59" s="136"/>
      <c r="O59" s="165"/>
      <c r="P59" s="136"/>
      <c r="Q59" s="102"/>
      <c r="R59" s="136"/>
      <c r="T59" s="182" t="s">
        <v>93</v>
      </c>
      <c r="U59" s="182"/>
      <c r="V59" s="182"/>
      <c r="W59" s="207"/>
    </row>
    <row r="60" spans="6:27" ht="18.95" customHeight="1">
      <c r="F60" s="61">
        <v>3</v>
      </c>
      <c r="G60" s="97"/>
      <c r="H60" s="105"/>
      <c r="I60" s="118" t="s">
        <v>32</v>
      </c>
      <c r="J60" s="126"/>
      <c r="K60" s="130"/>
      <c r="L60" s="139" t="s">
        <v>19</v>
      </c>
      <c r="M60" s="149">
        <v>1</v>
      </c>
      <c r="N60" s="154"/>
      <c r="O60" s="163"/>
      <c r="P60" s="154"/>
      <c r="Q60" s="105"/>
      <c r="R60" s="154"/>
      <c r="S60" s="105"/>
      <c r="T60" s="111" t="s">
        <v>151</v>
      </c>
      <c r="U60" s="111"/>
      <c r="V60" s="111"/>
      <c r="W60" s="204"/>
    </row>
    <row r="61" spans="6:27" ht="18.95" customHeight="1">
      <c r="G61" s="92"/>
      <c r="H61" s="102"/>
      <c r="I61" s="115"/>
      <c r="J61" s="123"/>
      <c r="L61" s="137"/>
      <c r="N61" s="136"/>
      <c r="O61" s="162"/>
      <c r="P61" s="136"/>
      <c r="Q61" s="136"/>
      <c r="R61" s="136"/>
      <c r="T61" s="181"/>
      <c r="W61" s="196"/>
    </row>
    <row r="62" spans="6:27" ht="18.95" customHeight="1">
      <c r="F62" s="61">
        <v>4</v>
      </c>
      <c r="G62" s="97" t="s">
        <v>27</v>
      </c>
      <c r="H62" s="105"/>
      <c r="I62" s="118"/>
      <c r="J62" s="126"/>
      <c r="K62" s="130"/>
      <c r="L62" s="139"/>
      <c r="M62" s="149"/>
      <c r="N62" s="154"/>
      <c r="O62" s="163"/>
      <c r="P62" s="154"/>
      <c r="Q62" s="154"/>
      <c r="R62" s="154"/>
      <c r="S62" s="130"/>
      <c r="T62" s="183"/>
      <c r="U62" s="130"/>
      <c r="V62" s="130"/>
      <c r="W62" s="199"/>
    </row>
    <row r="63" spans="6:27" ht="18.95" customHeight="1">
      <c r="G63" s="91"/>
      <c r="H63" s="102"/>
      <c r="I63" s="115"/>
      <c r="J63" s="123"/>
      <c r="L63" s="136"/>
      <c r="N63" s="136"/>
      <c r="O63" s="165"/>
      <c r="P63" s="136"/>
      <c r="Q63" s="136"/>
      <c r="R63" s="136"/>
      <c r="V63" s="188"/>
      <c r="W63" s="196"/>
    </row>
    <row r="64" spans="6:27" ht="18.95" customHeight="1">
      <c r="F64" s="61">
        <v>5</v>
      </c>
      <c r="G64" s="97"/>
      <c r="H64" s="105"/>
      <c r="I64" s="118"/>
      <c r="J64" s="126"/>
      <c r="K64" s="134"/>
      <c r="L64" s="139"/>
      <c r="M64" s="149"/>
      <c r="N64" s="154"/>
      <c r="O64" s="163"/>
      <c r="P64" s="154"/>
      <c r="Q64" s="154"/>
      <c r="R64" s="154"/>
      <c r="S64" s="130"/>
      <c r="T64" s="175"/>
      <c r="U64" s="130"/>
      <c r="V64" s="130"/>
      <c r="W64" s="199"/>
      <c r="AA64" s="225"/>
    </row>
    <row r="65" spans="5:27" ht="18.95" customHeight="1">
      <c r="G65" s="92"/>
      <c r="H65" s="102"/>
      <c r="I65" s="115"/>
      <c r="J65" s="123"/>
      <c r="L65" s="137"/>
      <c r="N65" s="136"/>
      <c r="O65" s="165"/>
      <c r="P65" s="136"/>
      <c r="Q65" s="136"/>
      <c r="R65" s="136"/>
      <c r="V65" s="188"/>
      <c r="W65" s="196"/>
    </row>
    <row r="66" spans="5:27" ht="18.95" customHeight="1">
      <c r="F66" s="61">
        <v>6</v>
      </c>
      <c r="G66" s="97"/>
      <c r="H66" s="105"/>
      <c r="I66" s="118" t="s">
        <v>6</v>
      </c>
      <c r="J66" s="126"/>
      <c r="K66" s="130"/>
      <c r="L66" s="139" t="s">
        <v>19</v>
      </c>
      <c r="M66" s="149">
        <v>1</v>
      </c>
      <c r="N66" s="154"/>
      <c r="O66" s="163"/>
      <c r="P66" s="154"/>
      <c r="Q66" s="154"/>
      <c r="R66" s="154"/>
      <c r="S66" s="130"/>
      <c r="T66" s="184"/>
      <c r="U66" s="184"/>
      <c r="V66" s="184"/>
      <c r="W66" s="208"/>
      <c r="Z66" s="63"/>
    </row>
    <row r="67" spans="5:27" ht="18.95" customHeight="1">
      <c r="E67" s="64"/>
      <c r="G67" s="92"/>
      <c r="H67" s="102"/>
      <c r="I67" s="115"/>
      <c r="J67" s="123"/>
      <c r="L67" s="137"/>
      <c r="N67" s="136"/>
      <c r="O67" s="165"/>
      <c r="P67" s="136"/>
      <c r="Q67" s="136"/>
      <c r="R67" s="136"/>
      <c r="V67" s="188"/>
      <c r="W67" s="196"/>
    </row>
    <row r="68" spans="5:27" ht="18.95" customHeight="1">
      <c r="E68" s="64"/>
      <c r="F68" s="61">
        <v>7</v>
      </c>
      <c r="G68" s="97" t="s">
        <v>60</v>
      </c>
      <c r="H68" s="105"/>
      <c r="I68" s="118"/>
      <c r="J68" s="126"/>
      <c r="K68" s="130"/>
      <c r="L68" s="139"/>
      <c r="M68" s="149"/>
      <c r="N68" s="154"/>
      <c r="O68" s="163"/>
      <c r="P68" s="154"/>
      <c r="Q68" s="154"/>
      <c r="R68" s="154"/>
      <c r="S68" s="130"/>
      <c r="T68" s="185"/>
      <c r="U68" s="130"/>
      <c r="V68" s="130"/>
      <c r="W68" s="199"/>
      <c r="AA68" s="225"/>
    </row>
    <row r="69" spans="5:27" ht="18.95" customHeight="1">
      <c r="G69" s="92"/>
      <c r="H69" s="102"/>
      <c r="I69" s="115"/>
      <c r="J69" s="123"/>
      <c r="L69" s="137"/>
      <c r="N69" s="136"/>
      <c r="O69" s="165"/>
      <c r="P69" s="136"/>
      <c r="Q69" s="136"/>
      <c r="R69" s="136"/>
      <c r="T69" s="181"/>
      <c r="W69" s="196"/>
      <c r="AA69" s="225"/>
    </row>
    <row r="70" spans="5:27" ht="18.95" customHeight="1">
      <c r="F70" s="61">
        <v>10</v>
      </c>
      <c r="G70" s="97"/>
      <c r="H70" s="105"/>
      <c r="I70" s="118"/>
      <c r="J70" s="126"/>
      <c r="K70" s="130"/>
      <c r="L70" s="139"/>
      <c r="M70" s="149"/>
      <c r="N70" s="154"/>
      <c r="O70" s="163"/>
      <c r="P70" s="154"/>
      <c r="Q70" s="154"/>
      <c r="R70" s="154"/>
      <c r="S70" s="130"/>
      <c r="T70" s="173"/>
      <c r="U70" s="130"/>
      <c r="V70" s="130"/>
      <c r="W70" s="199"/>
      <c r="Z70" s="63"/>
      <c r="AA70" s="225"/>
    </row>
    <row r="71" spans="5:27" ht="18.95" customHeight="1">
      <c r="G71" s="92"/>
      <c r="H71" s="102"/>
      <c r="I71" s="115"/>
      <c r="J71" s="123"/>
      <c r="L71" s="137"/>
      <c r="N71" s="136"/>
      <c r="O71" s="165"/>
      <c r="P71" s="136"/>
      <c r="Q71" s="136"/>
      <c r="R71" s="136"/>
      <c r="T71" s="181"/>
      <c r="W71" s="196"/>
      <c r="Z71" s="63"/>
    </row>
    <row r="72" spans="5:27" ht="18.95" customHeight="1">
      <c r="F72" s="61">
        <v>11</v>
      </c>
      <c r="G72" s="97"/>
      <c r="H72" s="105"/>
      <c r="I72" s="118"/>
      <c r="J72" s="126"/>
      <c r="K72" s="130"/>
      <c r="L72" s="139"/>
      <c r="M72" s="149"/>
      <c r="N72" s="154"/>
      <c r="O72" s="163"/>
      <c r="P72" s="154"/>
      <c r="Q72" s="154"/>
      <c r="R72" s="154"/>
      <c r="S72" s="130"/>
      <c r="T72" s="173"/>
      <c r="U72" s="130"/>
      <c r="V72" s="130"/>
      <c r="W72" s="199"/>
      <c r="Z72" s="63"/>
    </row>
    <row r="73" spans="5:27" ht="18.95" customHeight="1">
      <c r="G73" s="92"/>
      <c r="H73" s="102"/>
      <c r="I73" s="115"/>
      <c r="J73" s="123"/>
      <c r="L73" s="137"/>
      <c r="N73" s="136"/>
      <c r="O73" s="162"/>
      <c r="P73" s="136"/>
      <c r="Q73" s="136"/>
      <c r="R73" s="136"/>
      <c r="T73" s="181"/>
      <c r="W73" s="196"/>
    </row>
    <row r="74" spans="5:27" ht="18.95" customHeight="1">
      <c r="F74" s="61">
        <v>12</v>
      </c>
      <c r="G74" s="97"/>
      <c r="H74" s="105"/>
      <c r="I74" s="118"/>
      <c r="J74" s="126"/>
      <c r="K74" s="130"/>
      <c r="L74" s="139"/>
      <c r="M74" s="149"/>
      <c r="N74" s="154"/>
      <c r="O74" s="163"/>
      <c r="P74" s="154"/>
      <c r="Q74" s="154"/>
      <c r="R74" s="154"/>
      <c r="S74" s="130"/>
      <c r="T74" s="173"/>
      <c r="U74" s="130"/>
      <c r="V74" s="130"/>
      <c r="W74" s="199"/>
    </row>
    <row r="75" spans="5:27" ht="18.95" customHeight="1">
      <c r="G75" s="92"/>
      <c r="H75" s="102"/>
      <c r="I75" s="115"/>
      <c r="J75" s="123"/>
      <c r="L75" s="137"/>
      <c r="N75" s="136"/>
      <c r="O75" s="165"/>
      <c r="P75" s="136"/>
      <c r="Q75" s="136"/>
      <c r="R75" s="136"/>
      <c r="T75" s="181"/>
      <c r="W75" s="196"/>
    </row>
    <row r="76" spans="5:27" ht="18.95" customHeight="1">
      <c r="F76" s="61">
        <v>13</v>
      </c>
      <c r="G76" s="97"/>
      <c r="H76" s="105"/>
      <c r="I76" s="118"/>
      <c r="J76" s="126"/>
      <c r="K76" s="130"/>
      <c r="L76" s="139"/>
      <c r="M76" s="149"/>
      <c r="N76" s="154"/>
      <c r="O76" s="163"/>
      <c r="P76" s="154"/>
      <c r="Q76" s="154"/>
      <c r="R76" s="154"/>
      <c r="S76" s="130"/>
      <c r="T76" s="173"/>
      <c r="U76" s="130"/>
      <c r="V76" s="130"/>
      <c r="W76" s="199"/>
    </row>
    <row r="77" spans="5:27" ht="18.95" customHeight="1">
      <c r="G77" s="92"/>
      <c r="H77" s="102"/>
      <c r="I77" s="115"/>
      <c r="J77" s="123"/>
      <c r="L77" s="137"/>
      <c r="N77" s="136"/>
      <c r="O77" s="165"/>
      <c r="P77" s="136"/>
      <c r="Q77" s="136"/>
      <c r="R77" s="136"/>
      <c r="T77" s="181"/>
      <c r="W77" s="196"/>
    </row>
    <row r="78" spans="5:27" ht="18.95" customHeight="1">
      <c r="F78" s="61">
        <v>14</v>
      </c>
      <c r="G78" s="97"/>
      <c r="H78" s="105"/>
      <c r="I78" s="118"/>
      <c r="J78" s="126"/>
      <c r="K78" s="130"/>
      <c r="L78" s="139"/>
      <c r="M78" s="149"/>
      <c r="N78" s="154"/>
      <c r="O78" s="163"/>
      <c r="P78" s="154"/>
      <c r="Q78" s="154"/>
      <c r="R78" s="154"/>
      <c r="S78" s="130"/>
      <c r="T78" s="173"/>
      <c r="U78" s="130"/>
      <c r="V78" s="130"/>
      <c r="W78" s="199"/>
    </row>
    <row r="79" spans="5:27" ht="18.95" customHeight="1">
      <c r="G79" s="92"/>
      <c r="H79" s="102"/>
      <c r="I79" s="115"/>
      <c r="J79" s="123"/>
      <c r="L79" s="137"/>
      <c r="N79" s="136"/>
      <c r="O79" s="165"/>
      <c r="P79" s="136"/>
      <c r="Q79" s="136"/>
      <c r="R79" s="136"/>
      <c r="T79" s="181"/>
      <c r="W79" s="196"/>
    </row>
    <row r="80" spans="5:27" ht="18.95" customHeight="1">
      <c r="F80" s="61">
        <v>15</v>
      </c>
      <c r="G80" s="97"/>
      <c r="H80" s="105"/>
      <c r="I80" s="118"/>
      <c r="J80" s="126"/>
      <c r="K80" s="130"/>
      <c r="L80" s="139"/>
      <c r="M80" s="149"/>
      <c r="N80" s="154"/>
      <c r="O80" s="163"/>
      <c r="P80" s="154"/>
      <c r="Q80" s="154"/>
      <c r="R80" s="154"/>
      <c r="S80" s="130"/>
      <c r="T80" s="173"/>
      <c r="U80" s="130"/>
      <c r="V80" s="130"/>
      <c r="W80" s="199"/>
    </row>
    <row r="81" spans="6:23" ht="20.100000000000001" customHeight="1">
      <c r="G81" s="92"/>
      <c r="H81" s="102"/>
      <c r="I81" s="115"/>
      <c r="J81" s="123"/>
      <c r="L81" s="136"/>
      <c r="N81" s="136"/>
      <c r="O81" s="165"/>
      <c r="P81" s="136"/>
      <c r="Q81" s="136"/>
      <c r="R81" s="136"/>
      <c r="W81" s="196"/>
    </row>
    <row r="82" spans="6:23" ht="18" customHeight="1">
      <c r="F82" s="61">
        <v>16</v>
      </c>
      <c r="G82" s="98"/>
      <c r="H82" s="107"/>
      <c r="I82" s="116"/>
      <c r="J82" s="128"/>
      <c r="K82" s="132"/>
      <c r="L82" s="141"/>
      <c r="M82" s="151"/>
      <c r="N82" s="156"/>
      <c r="O82" s="168"/>
      <c r="P82" s="156"/>
      <c r="Q82" s="156"/>
      <c r="R82" s="156"/>
      <c r="S82" s="132"/>
      <c r="T82" s="132"/>
      <c r="U82" s="132"/>
      <c r="V82" s="132"/>
      <c r="W82" s="209"/>
    </row>
    <row r="83" spans="6:23" ht="16.95">
      <c r="T83" s="186" t="str">
        <f>+"【"&amp;+$E$5&amp;"】"</f>
        <v>【富士川町役場上下水道課】</v>
      </c>
      <c r="U83" s="186"/>
      <c r="V83" s="186"/>
      <c r="W83" s="186"/>
    </row>
    <row r="84" spans="6:23">
      <c r="G84" s="88" t="str">
        <f>IF(E7&gt;9,"（　"&amp;DBCS(FIXED(E44,0))&amp;"　）","（ 　"&amp;DBCS(FIXED(E44,0))&amp;"　 ）")</f>
        <v>（ 　２　 ）</v>
      </c>
      <c r="H84" s="88"/>
      <c r="I84" s="88"/>
      <c r="J84" s="88"/>
      <c r="K84" s="88"/>
      <c r="L84" s="88"/>
      <c r="M84" s="145"/>
      <c r="N84" s="88"/>
      <c r="O84" s="169"/>
      <c r="P84" s="88"/>
      <c r="Q84" s="88"/>
      <c r="R84" s="88"/>
      <c r="S84" s="88"/>
      <c r="T84" s="88"/>
      <c r="U84" s="88"/>
      <c r="V84" s="88"/>
      <c r="W84" s="88"/>
    </row>
    <row r="99" spans="2:2">
      <c r="B99" s="61">
        <f>+B61+1</f>
        <v>1</v>
      </c>
    </row>
  </sheetData>
  <mergeCells count="24">
    <mergeCell ref="J2:R2"/>
    <mergeCell ref="J4:R4"/>
    <mergeCell ref="Y14:Z14"/>
    <mergeCell ref="T36:W36"/>
    <mergeCell ref="T37:W37"/>
    <mergeCell ref="T42:W42"/>
    <mergeCell ref="T55:W55"/>
    <mergeCell ref="T56:W56"/>
    <mergeCell ref="T59:W59"/>
    <mergeCell ref="T60:W60"/>
    <mergeCell ref="T66:W66"/>
    <mergeCell ref="T83:W83"/>
    <mergeCell ref="M14:M15"/>
    <mergeCell ref="N14:N15"/>
    <mergeCell ref="O14:O15"/>
    <mergeCell ref="P14:P15"/>
    <mergeCell ref="Q14:Q15"/>
    <mergeCell ref="R14:R15"/>
    <mergeCell ref="M49:M50"/>
    <mergeCell ref="N49:N50"/>
    <mergeCell ref="O49:O50"/>
    <mergeCell ref="P49:P50"/>
    <mergeCell ref="Q49:Q50"/>
    <mergeCell ref="R49:R50"/>
  </mergeCells>
  <phoneticPr fontId="61"/>
  <printOptions horizontalCentered="1" verticalCentered="1"/>
  <pageMargins left="0" right="0" top="0.78740157480314965" bottom="0" header="0" footer="0"/>
  <pageSetup paperSize="9" scale="71" fitToWidth="1" fitToHeight="1" orientation="landscape" usePrinterDefaults="1" horizontalDpi="300" verticalDpi="300" r:id="rId1"/>
  <headerFooter alignWithMargins="0"/>
  <rowBreaks count="1" manualBreakCount="1">
    <brk id="43" min="6" max="21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T142"/>
  <sheetViews>
    <sheetView showGridLines="0" view="pageBreakPreview" topLeftCell="A4" zoomScale="50" zoomScaleNormal="65" zoomScaleSheetLayoutView="50" workbookViewId="0">
      <selection activeCell="H82" sqref="H82"/>
    </sheetView>
  </sheetViews>
  <sheetFormatPr defaultColWidth="8.796875" defaultRowHeight="16.2"/>
  <cols>
    <col min="1" max="1" width="7.69921875" style="61" customWidth="1"/>
    <col min="2" max="2" width="10.69921875" style="61" customWidth="1"/>
    <col min="3" max="3" width="4.69921875" style="61" customWidth="1"/>
    <col min="4" max="4" width="7.69921875" style="88" customWidth="1"/>
    <col min="5" max="5" width="21.69921875" style="226" customWidth="1"/>
    <col min="6" max="6" width="0.8984375" style="61" customWidth="1"/>
    <col min="7" max="7" width="21.19921875" style="112" customWidth="1"/>
    <col min="8" max="8" width="5.69921875" style="61" customWidth="1"/>
    <col min="9" max="9" width="9.69921875" style="62" customWidth="1"/>
    <col min="10" max="11" width="12.69921875" style="63" customWidth="1"/>
    <col min="12" max="12" width="9.69921875" style="62" customWidth="1"/>
    <col min="13" max="14" width="12.69921875" style="63" customWidth="1"/>
    <col min="15" max="15" width="20.69921875" style="61" customWidth="1"/>
    <col min="16" max="16" width="5.69921875" style="61" customWidth="1"/>
    <col min="17" max="17" width="1.69921875" style="61" customWidth="1"/>
    <col min="18" max="18" width="12.69921875" style="63" customWidth="1"/>
    <col min="19" max="19" width="5.69921875" style="61" customWidth="1"/>
    <col min="20" max="20" width="12.69921875" style="61" customWidth="1"/>
    <col min="21" max="16384" width="8.796875" style="61"/>
  </cols>
  <sheetData>
    <row r="2" spans="1:17">
      <c r="D2" s="88" t="s">
        <v>18</v>
      </c>
      <c r="J2" s="169"/>
      <c r="K2" s="169"/>
      <c r="M2" s="224"/>
      <c r="P2" s="169"/>
      <c r="Q2" s="169"/>
    </row>
    <row r="3" spans="1:17">
      <c r="D3" s="88" t="s">
        <v>36</v>
      </c>
      <c r="J3" s="224"/>
      <c r="K3" s="224"/>
      <c r="M3" s="342"/>
      <c r="P3" s="63"/>
      <c r="Q3" s="63"/>
    </row>
    <row r="4" spans="1:17">
      <c r="D4" s="88" t="s">
        <v>22</v>
      </c>
      <c r="I4" s="298"/>
      <c r="P4" s="63"/>
      <c r="Q4" s="63"/>
    </row>
    <row r="5" spans="1:17">
      <c r="J5" s="169"/>
      <c r="K5" s="169"/>
      <c r="M5" s="224"/>
      <c r="N5" s="224"/>
      <c r="P5" s="63"/>
      <c r="Q5" s="63"/>
    </row>
    <row r="6" spans="1:17">
      <c r="J6" s="224"/>
      <c r="K6" s="224"/>
      <c r="P6" s="63"/>
      <c r="Q6" s="63"/>
    </row>
    <row r="7" spans="1:17">
      <c r="I7" s="298"/>
      <c r="J7" s="318"/>
      <c r="K7" s="302"/>
      <c r="P7" s="63"/>
      <c r="Q7" s="63"/>
    </row>
    <row r="8" spans="1:17">
      <c r="J8" s="318"/>
      <c r="K8" s="302"/>
      <c r="P8" s="63"/>
      <c r="Q8" s="63"/>
    </row>
    <row r="9" spans="1:17" ht="24.95" customHeight="1">
      <c r="D9" s="88" t="s">
        <v>57</v>
      </c>
    </row>
    <row r="10" spans="1:17" ht="24.95" customHeight="1">
      <c r="D10" s="229" t="s">
        <v>139</v>
      </c>
      <c r="E10" s="251"/>
    </row>
    <row r="11" spans="1:17" ht="20.100000000000001" customHeight="1"/>
    <row r="12" spans="1:17" ht="27" customHeight="1">
      <c r="D12" s="230"/>
      <c r="F12" s="88"/>
      <c r="G12" s="277" t="s">
        <v>150</v>
      </c>
      <c r="H12" s="277"/>
      <c r="I12" s="277"/>
      <c r="J12" s="277"/>
      <c r="K12" s="277"/>
      <c r="L12" s="277"/>
      <c r="M12" s="277"/>
      <c r="N12" s="277"/>
      <c r="O12" s="88"/>
      <c r="P12" s="88"/>
    </row>
    <row r="13" spans="1:17" ht="15" customHeight="1">
      <c r="G13" s="277"/>
      <c r="H13" s="277"/>
      <c r="I13" s="277"/>
      <c r="J13" s="277"/>
      <c r="K13" s="277"/>
      <c r="L13" s="277"/>
      <c r="M13" s="277"/>
      <c r="N13" s="277"/>
    </row>
    <row r="14" spans="1:17" ht="18" customHeight="1"/>
    <row r="15" spans="1:17" ht="18" customHeight="1">
      <c r="B15" s="64" t="s">
        <v>30</v>
      </c>
      <c r="O15" s="345">
        <v>1</v>
      </c>
      <c r="P15" s="345"/>
    </row>
    <row r="16" spans="1:17" ht="18" customHeight="1">
      <c r="A16" s="86" t="s">
        <v>58</v>
      </c>
      <c r="B16" s="87" t="e">
        <f>#REF!+1</f>
        <v>#REF!</v>
      </c>
      <c r="D16" s="231"/>
      <c r="E16" s="252"/>
      <c r="F16" s="101"/>
      <c r="G16" s="278"/>
      <c r="H16" s="135"/>
      <c r="I16" s="144"/>
      <c r="J16" s="319"/>
      <c r="K16" s="319"/>
      <c r="L16" s="330"/>
      <c r="M16" s="319"/>
      <c r="N16" s="159"/>
      <c r="O16" s="346" t="s">
        <v>2</v>
      </c>
      <c r="P16" s="370"/>
    </row>
    <row r="17" spans="1:20" ht="18" customHeight="1">
      <c r="A17" s="86" t="s">
        <v>58</v>
      </c>
      <c r="B17" s="87">
        <v>1</v>
      </c>
      <c r="D17" s="232"/>
      <c r="E17" s="253"/>
      <c r="F17" s="102"/>
      <c r="G17" s="279"/>
      <c r="H17" s="136"/>
      <c r="I17" s="145" t="s">
        <v>74</v>
      </c>
      <c r="J17" s="169"/>
      <c r="K17" s="160"/>
      <c r="L17" s="145" t="s">
        <v>75</v>
      </c>
      <c r="M17" s="169"/>
      <c r="N17" s="160"/>
      <c r="O17" s="347"/>
      <c r="P17" s="371"/>
      <c r="S17" s="400" t="s">
        <v>76</v>
      </c>
    </row>
    <row r="18" spans="1:20" ht="18" customHeight="1">
      <c r="D18" s="232" t="s">
        <v>53</v>
      </c>
      <c r="E18" s="253" t="s">
        <v>61</v>
      </c>
      <c r="F18" s="103" t="s">
        <v>37</v>
      </c>
      <c r="G18" s="124"/>
      <c r="H18" s="137" t="s">
        <v>3</v>
      </c>
      <c r="I18" s="146"/>
      <c r="J18" s="320"/>
      <c r="K18" s="320"/>
      <c r="L18" s="146"/>
      <c r="M18" s="320"/>
      <c r="N18" s="161"/>
      <c r="O18" s="347"/>
      <c r="P18" s="371"/>
      <c r="Q18" s="387"/>
      <c r="S18" s="399"/>
    </row>
    <row r="19" spans="1:20" ht="18" customHeight="1">
      <c r="B19" s="64" t="s">
        <v>33</v>
      </c>
      <c r="D19" s="232"/>
      <c r="E19" s="253"/>
      <c r="F19" s="102"/>
      <c r="G19" s="279"/>
      <c r="H19" s="136"/>
      <c r="I19" s="147" t="s">
        <v>5</v>
      </c>
      <c r="J19" s="153" t="s">
        <v>16</v>
      </c>
      <c r="K19" s="153" t="s">
        <v>17</v>
      </c>
      <c r="L19" s="147" t="s">
        <v>5</v>
      </c>
      <c r="M19" s="153" t="s">
        <v>16</v>
      </c>
      <c r="N19" s="153" t="s">
        <v>17</v>
      </c>
      <c r="O19" s="347"/>
      <c r="P19" s="371"/>
      <c r="Q19" s="387"/>
      <c r="R19" s="388" t="s">
        <v>78</v>
      </c>
      <c r="S19" s="401" t="s">
        <v>79</v>
      </c>
      <c r="T19" s="413" t="s">
        <v>80</v>
      </c>
    </row>
    <row r="20" spans="1:20" ht="18" customHeight="1">
      <c r="A20" s="86" t="s">
        <v>58</v>
      </c>
      <c r="B20" s="87" t="e">
        <f>#REF!+1</f>
        <v>#REF!</v>
      </c>
      <c r="D20" s="233"/>
      <c r="E20" s="254"/>
      <c r="F20" s="104"/>
      <c r="G20" s="280"/>
      <c r="H20" s="138"/>
      <c r="I20" s="299"/>
      <c r="J20" s="299"/>
      <c r="K20" s="299"/>
      <c r="L20" s="299"/>
      <c r="M20" s="299"/>
      <c r="N20" s="299"/>
      <c r="O20" s="348"/>
      <c r="P20" s="372"/>
      <c r="Q20" s="387"/>
      <c r="R20" s="389" t="s">
        <v>81</v>
      </c>
      <c r="S20" s="402" t="s">
        <v>120</v>
      </c>
      <c r="T20" s="414" t="s">
        <v>35</v>
      </c>
    </row>
    <row r="21" spans="1:20" ht="18.95" customHeight="1">
      <c r="D21" s="234"/>
      <c r="E21" s="255"/>
      <c r="F21" s="266"/>
      <c r="G21" s="279"/>
      <c r="H21" s="137"/>
      <c r="I21" s="298"/>
      <c r="J21" s="162"/>
      <c r="K21" s="165"/>
      <c r="L21" s="331"/>
      <c r="M21" s="162"/>
      <c r="N21" s="162"/>
      <c r="O21" s="349"/>
      <c r="P21" s="373"/>
      <c r="R21" s="390"/>
      <c r="S21" s="403"/>
      <c r="T21" s="415"/>
    </row>
    <row r="22" spans="1:20" ht="18.95" customHeight="1">
      <c r="C22" s="61">
        <v>1</v>
      </c>
      <c r="D22" s="235" t="s">
        <v>111</v>
      </c>
      <c r="E22" s="256"/>
      <c r="F22" s="267"/>
      <c r="G22" s="281"/>
      <c r="H22" s="139"/>
      <c r="I22" s="300"/>
      <c r="J22" s="321"/>
      <c r="K22" s="163"/>
      <c r="L22" s="332"/>
      <c r="M22" s="343"/>
      <c r="N22" s="343"/>
      <c r="O22" s="350"/>
      <c r="P22" s="374"/>
      <c r="R22" s="391"/>
      <c r="S22" s="404">
        <v>100</v>
      </c>
      <c r="T22" s="416">
        <f>ROUNDDOWN(R22*S22/100,-1)</f>
        <v>0</v>
      </c>
    </row>
    <row r="23" spans="1:20" ht="18.95" customHeight="1">
      <c r="D23" s="232"/>
      <c r="E23" s="253"/>
      <c r="F23" s="266"/>
      <c r="G23" s="279"/>
      <c r="H23" s="137"/>
      <c r="I23" s="302"/>
      <c r="J23" s="162"/>
      <c r="K23" s="165"/>
      <c r="L23" s="333"/>
      <c r="M23" s="162"/>
      <c r="N23" s="162"/>
      <c r="O23" s="351"/>
      <c r="P23" s="375"/>
      <c r="R23" s="392"/>
      <c r="S23" s="405"/>
      <c r="T23" s="417"/>
    </row>
    <row r="24" spans="1:20" ht="18.95" customHeight="1">
      <c r="C24" s="61">
        <v>2</v>
      </c>
      <c r="D24" s="236"/>
      <c r="E24" s="257" t="s">
        <v>84</v>
      </c>
      <c r="F24" s="267"/>
      <c r="G24" s="281" t="s">
        <v>113</v>
      </c>
      <c r="H24" s="139" t="s">
        <v>129</v>
      </c>
      <c r="I24" s="301">
        <v>2</v>
      </c>
      <c r="J24" s="321"/>
      <c r="K24" s="163"/>
      <c r="L24" s="334"/>
      <c r="M24" s="321"/>
      <c r="N24" s="163"/>
      <c r="O24" s="352"/>
      <c r="P24" s="376"/>
      <c r="R24" s="391"/>
      <c r="S24" s="406">
        <f>$S$22</f>
        <v>100</v>
      </c>
      <c r="T24" s="416">
        <f>ROUNDDOWN(R24*S24/100,-1)</f>
        <v>0</v>
      </c>
    </row>
    <row r="25" spans="1:20" ht="18.95" customHeight="1">
      <c r="D25" s="232"/>
      <c r="E25" s="253"/>
      <c r="F25" s="103"/>
      <c r="G25" s="282"/>
      <c r="H25" s="137"/>
      <c r="I25" s="302"/>
      <c r="J25" s="162"/>
      <c r="K25" s="165"/>
      <c r="L25" s="333"/>
      <c r="M25" s="162"/>
      <c r="N25" s="162"/>
      <c r="O25" s="351"/>
      <c r="P25" s="375"/>
      <c r="R25" s="392"/>
      <c r="S25" s="405"/>
      <c r="T25" s="417"/>
    </row>
    <row r="26" spans="1:20" ht="18.95" customHeight="1">
      <c r="C26" s="61">
        <v>3</v>
      </c>
      <c r="D26" s="235"/>
      <c r="E26" s="257" t="s">
        <v>140</v>
      </c>
      <c r="F26" s="268"/>
      <c r="G26" s="283" t="s">
        <v>73</v>
      </c>
      <c r="H26" s="139" t="s">
        <v>31</v>
      </c>
      <c r="I26" s="303">
        <v>2</v>
      </c>
      <c r="J26" s="321"/>
      <c r="K26" s="163"/>
      <c r="L26" s="334"/>
      <c r="M26" s="321"/>
      <c r="N26" s="163"/>
      <c r="O26" s="352"/>
      <c r="P26" s="376"/>
      <c r="R26" s="391"/>
      <c r="S26" s="406">
        <f>$S$22</f>
        <v>100</v>
      </c>
      <c r="T26" s="416">
        <f>ROUNDDOWN(R26*S26/100,-1)</f>
        <v>0</v>
      </c>
    </row>
    <row r="27" spans="1:20" ht="18.95" customHeight="1">
      <c r="D27" s="237"/>
      <c r="E27" s="253"/>
      <c r="F27" s="266"/>
      <c r="G27" s="279" t="s">
        <v>108</v>
      </c>
      <c r="H27" s="137"/>
      <c r="I27" s="302"/>
      <c r="J27" s="162"/>
      <c r="K27" s="165"/>
      <c r="L27" s="333"/>
      <c r="M27" s="162"/>
      <c r="N27" s="162"/>
      <c r="O27" s="351"/>
      <c r="P27" s="375"/>
      <c r="R27" s="392"/>
      <c r="S27" s="405"/>
      <c r="T27" s="417"/>
    </row>
    <row r="28" spans="1:20" ht="18.95" customHeight="1">
      <c r="C28" s="61">
        <v>4</v>
      </c>
      <c r="D28" s="235"/>
      <c r="E28" s="257" t="s">
        <v>83</v>
      </c>
      <c r="F28" s="267"/>
      <c r="G28" s="281" t="s">
        <v>156</v>
      </c>
      <c r="H28" s="139" t="s">
        <v>52</v>
      </c>
      <c r="I28" s="301">
        <v>2</v>
      </c>
      <c r="J28" s="321"/>
      <c r="K28" s="163"/>
      <c r="L28" s="334"/>
      <c r="M28" s="321"/>
      <c r="N28" s="163"/>
      <c r="O28" s="352"/>
      <c r="P28" s="376"/>
      <c r="R28" s="391"/>
      <c r="S28" s="406">
        <f>$S$22</f>
        <v>100</v>
      </c>
      <c r="T28" s="416">
        <f>ROUNDDOWN(R28*S28/100,-1)</f>
        <v>0</v>
      </c>
    </row>
    <row r="29" spans="1:20" ht="18.95" customHeight="1">
      <c r="D29" s="232"/>
      <c r="E29" s="253"/>
      <c r="F29" s="103"/>
      <c r="G29" s="282"/>
      <c r="H29" s="137"/>
      <c r="I29" s="302"/>
      <c r="J29" s="162"/>
      <c r="K29" s="165"/>
      <c r="L29" s="333"/>
      <c r="M29" s="162"/>
      <c r="N29" s="162"/>
      <c r="O29" s="351"/>
      <c r="P29" s="375"/>
      <c r="R29" s="392"/>
      <c r="S29" s="405"/>
      <c r="T29" s="417"/>
    </row>
    <row r="30" spans="1:20" ht="18.95" customHeight="1">
      <c r="C30" s="61">
        <v>5</v>
      </c>
      <c r="D30" s="236"/>
      <c r="E30" s="257" t="s">
        <v>142</v>
      </c>
      <c r="F30" s="268"/>
      <c r="G30" s="283" t="s">
        <v>123</v>
      </c>
      <c r="H30" s="139" t="s">
        <v>31</v>
      </c>
      <c r="I30" s="303">
        <v>2</v>
      </c>
      <c r="J30" s="321"/>
      <c r="K30" s="163"/>
      <c r="L30" s="334"/>
      <c r="M30" s="321"/>
      <c r="N30" s="163"/>
      <c r="O30" s="352"/>
      <c r="P30" s="376"/>
      <c r="R30" s="391"/>
      <c r="S30" s="406">
        <f>$S$22</f>
        <v>100</v>
      </c>
      <c r="T30" s="416">
        <f>ROUNDDOWN(R30*S30/100,-1)</f>
        <v>0</v>
      </c>
    </row>
    <row r="31" spans="1:20" ht="18.95" customHeight="1">
      <c r="D31" s="232"/>
      <c r="E31" s="253"/>
      <c r="F31" s="266"/>
      <c r="G31" s="279"/>
      <c r="H31" s="137"/>
      <c r="I31" s="302"/>
      <c r="J31" s="162"/>
      <c r="K31" s="165"/>
      <c r="L31" s="333"/>
      <c r="M31" s="162"/>
      <c r="N31" s="162"/>
      <c r="O31" s="351"/>
      <c r="P31" s="375"/>
      <c r="R31" s="392"/>
      <c r="S31" s="405"/>
      <c r="T31" s="417"/>
    </row>
    <row r="32" spans="1:20" ht="18.95" customHeight="1">
      <c r="C32" s="61">
        <v>6</v>
      </c>
      <c r="D32" s="236"/>
      <c r="E32" s="257" t="s">
        <v>143</v>
      </c>
      <c r="F32" s="267"/>
      <c r="G32" s="281" t="s">
        <v>145</v>
      </c>
      <c r="H32" s="139" t="s">
        <v>52</v>
      </c>
      <c r="I32" s="301">
        <v>6</v>
      </c>
      <c r="J32" s="321"/>
      <c r="K32" s="163"/>
      <c r="L32" s="334"/>
      <c r="M32" s="321"/>
      <c r="N32" s="163"/>
      <c r="O32" s="352"/>
      <c r="P32" s="376"/>
      <c r="R32" s="391"/>
      <c r="S32" s="406">
        <v>100</v>
      </c>
      <c r="T32" s="416">
        <f>ROUNDDOWN(R32*S32/100,-1)</f>
        <v>0</v>
      </c>
    </row>
    <row r="33" spans="3:20" ht="18.95" customHeight="1">
      <c r="D33" s="232"/>
      <c r="E33" s="253"/>
      <c r="F33" s="103"/>
      <c r="G33" s="282" t="s">
        <v>125</v>
      </c>
      <c r="H33" s="137"/>
      <c r="I33" s="302"/>
      <c r="J33" s="322"/>
      <c r="K33" s="165"/>
      <c r="L33" s="333"/>
      <c r="M33" s="162"/>
      <c r="N33" s="162"/>
      <c r="O33" s="351"/>
      <c r="P33" s="375"/>
      <c r="R33" s="392"/>
      <c r="S33" s="405"/>
      <c r="T33" s="417"/>
    </row>
    <row r="34" spans="3:20" ht="18.95" customHeight="1">
      <c r="C34" s="61">
        <v>7</v>
      </c>
      <c r="D34" s="238"/>
      <c r="E34" s="257" t="s">
        <v>152</v>
      </c>
      <c r="F34" s="268"/>
      <c r="G34" s="283" t="s">
        <v>94</v>
      </c>
      <c r="H34" s="139" t="s">
        <v>129</v>
      </c>
      <c r="I34" s="303">
        <v>2</v>
      </c>
      <c r="J34" s="323"/>
      <c r="K34" s="163"/>
      <c r="L34" s="334"/>
      <c r="M34" s="321"/>
      <c r="N34" s="163"/>
      <c r="O34" s="352"/>
      <c r="P34" s="376"/>
      <c r="R34" s="391"/>
      <c r="S34" s="406">
        <f>$S$22</f>
        <v>100</v>
      </c>
      <c r="T34" s="416">
        <f>ROUNDDOWN(R34*S34/100,-1)</f>
        <v>0</v>
      </c>
    </row>
    <row r="35" spans="3:20" ht="18.95" customHeight="1">
      <c r="D35" s="232"/>
      <c r="E35" s="253"/>
      <c r="F35" s="103"/>
      <c r="G35" s="282"/>
      <c r="H35" s="137"/>
      <c r="I35" s="302"/>
      <c r="J35" s="162"/>
      <c r="K35" s="165"/>
      <c r="L35" s="333"/>
      <c r="M35" s="162"/>
      <c r="N35" s="165"/>
      <c r="O35" s="351"/>
      <c r="P35" s="375"/>
      <c r="R35" s="392"/>
      <c r="S35" s="405"/>
      <c r="T35" s="417"/>
    </row>
    <row r="36" spans="3:20" ht="18.95" customHeight="1">
      <c r="C36" s="61">
        <v>8</v>
      </c>
      <c r="D36" s="236"/>
      <c r="E36" s="257" t="s">
        <v>153</v>
      </c>
      <c r="F36" s="268"/>
      <c r="G36" s="283" t="s">
        <v>121</v>
      </c>
      <c r="H36" s="139" t="s">
        <v>31</v>
      </c>
      <c r="I36" s="303">
        <v>2</v>
      </c>
      <c r="J36" s="321"/>
      <c r="K36" s="163"/>
      <c r="L36" s="334"/>
      <c r="M36" s="321"/>
      <c r="N36" s="321"/>
      <c r="O36" s="352"/>
      <c r="P36" s="376"/>
      <c r="R36" s="391"/>
      <c r="S36" s="406">
        <f>$S$22</f>
        <v>100</v>
      </c>
      <c r="T36" s="416">
        <f>ROUNDDOWN(R36*S36/100,-1)</f>
        <v>0</v>
      </c>
    </row>
    <row r="37" spans="3:20" ht="18.95" customHeight="1">
      <c r="D37" s="237"/>
      <c r="E37" s="253"/>
      <c r="F37" s="103"/>
      <c r="G37" s="282"/>
      <c r="H37" s="137"/>
      <c r="I37" s="302"/>
      <c r="J37" s="162"/>
      <c r="K37" s="165"/>
      <c r="L37" s="333"/>
      <c r="M37" s="162"/>
      <c r="N37" s="165"/>
      <c r="O37" s="351"/>
      <c r="P37" s="375"/>
      <c r="R37" s="392"/>
      <c r="S37" s="405"/>
      <c r="T37" s="417"/>
    </row>
    <row r="38" spans="3:20" ht="18.95" customHeight="1">
      <c r="C38" s="61">
        <v>9</v>
      </c>
      <c r="D38" s="235"/>
      <c r="E38" s="257" t="s">
        <v>100</v>
      </c>
      <c r="F38" s="268"/>
      <c r="G38" s="283" t="s">
        <v>7</v>
      </c>
      <c r="H38" s="139" t="s">
        <v>88</v>
      </c>
      <c r="I38" s="303">
        <v>2</v>
      </c>
      <c r="J38" s="321"/>
      <c r="K38" s="163"/>
      <c r="L38" s="334"/>
      <c r="M38" s="321"/>
      <c r="N38" s="321"/>
      <c r="O38" s="352"/>
      <c r="P38" s="376"/>
      <c r="R38" s="391"/>
      <c r="S38" s="406">
        <f>$S$22</f>
        <v>100</v>
      </c>
      <c r="T38" s="416">
        <f>ROUNDDOWN(R38*S38/100,-1)</f>
        <v>0</v>
      </c>
    </row>
    <row r="39" spans="3:20" ht="18.95" customHeight="1">
      <c r="D39" s="232"/>
      <c r="E39" s="258"/>
      <c r="F39" s="103"/>
      <c r="G39" s="282"/>
      <c r="H39" s="137"/>
      <c r="I39" s="302"/>
      <c r="J39" s="162"/>
      <c r="K39" s="165"/>
      <c r="L39" s="333"/>
      <c r="M39" s="162"/>
      <c r="N39" s="162"/>
      <c r="O39" s="351"/>
      <c r="P39" s="375"/>
      <c r="R39" s="392"/>
      <c r="S39" s="405"/>
      <c r="T39" s="417"/>
    </row>
    <row r="40" spans="3:20" ht="18.95" customHeight="1">
      <c r="C40" s="61">
        <v>10</v>
      </c>
      <c r="D40" s="236"/>
      <c r="E40" s="257"/>
      <c r="F40" s="268"/>
      <c r="G40" s="283"/>
      <c r="H40" s="139"/>
      <c r="I40" s="303"/>
      <c r="J40" s="321"/>
      <c r="K40" s="163"/>
      <c r="L40" s="334"/>
      <c r="M40" s="321"/>
      <c r="N40" s="163"/>
      <c r="O40" s="352"/>
      <c r="P40" s="376"/>
      <c r="R40" s="391"/>
      <c r="S40" s="406">
        <f>$S$22</f>
        <v>100</v>
      </c>
      <c r="T40" s="416">
        <f>ROUNDDOWN(R40*S40/100,-1)</f>
        <v>0</v>
      </c>
    </row>
    <row r="41" spans="3:20" s="227" customFormat="1" ht="18.95" customHeight="1">
      <c r="D41" s="239"/>
      <c r="E41" s="259"/>
      <c r="F41" s="269"/>
      <c r="G41" s="284"/>
      <c r="H41" s="294"/>
      <c r="I41" s="304"/>
      <c r="J41" s="322"/>
      <c r="K41" s="327"/>
      <c r="L41" s="335"/>
      <c r="M41" s="322"/>
      <c r="N41" s="322"/>
      <c r="O41" s="351"/>
      <c r="P41" s="375"/>
      <c r="R41" s="393"/>
      <c r="S41" s="407"/>
      <c r="T41" s="418"/>
    </row>
    <row r="42" spans="3:20" s="227" customFormat="1" ht="18.95" customHeight="1">
      <c r="C42" s="227">
        <v>11</v>
      </c>
      <c r="D42" s="240"/>
      <c r="E42" s="257"/>
      <c r="F42" s="268"/>
      <c r="G42" s="283"/>
      <c r="H42" s="139"/>
      <c r="I42" s="303"/>
      <c r="J42" s="321"/>
      <c r="K42" s="163"/>
      <c r="L42" s="336"/>
      <c r="M42" s="323"/>
      <c r="N42" s="325"/>
      <c r="O42" s="352"/>
      <c r="P42" s="376"/>
      <c r="R42" s="394"/>
      <c r="S42" s="408">
        <f>$S$22</f>
        <v>100</v>
      </c>
      <c r="T42" s="419">
        <f>ROUNDDOWN(R42*S42/100,-1)</f>
        <v>0</v>
      </c>
    </row>
    <row r="43" spans="3:20" s="228" customFormat="1" ht="18.95" customHeight="1">
      <c r="D43" s="232"/>
      <c r="E43" s="253"/>
      <c r="F43" s="103"/>
      <c r="G43" s="282"/>
      <c r="H43" s="137"/>
      <c r="I43" s="302"/>
      <c r="J43" s="162"/>
      <c r="K43" s="165"/>
      <c r="L43" s="333"/>
      <c r="M43" s="162"/>
      <c r="N43" s="162"/>
      <c r="O43" s="351"/>
      <c r="P43" s="375"/>
      <c r="R43" s="395"/>
      <c r="S43" s="409"/>
      <c r="T43" s="420"/>
    </row>
    <row r="44" spans="3:20" s="228" customFormat="1" ht="18.95" customHeight="1">
      <c r="C44" s="228">
        <v>12</v>
      </c>
      <c r="D44" s="238"/>
      <c r="E44" s="257" t="s">
        <v>128</v>
      </c>
      <c r="F44" s="268"/>
      <c r="G44" s="283"/>
      <c r="H44" s="139"/>
      <c r="I44" s="303"/>
      <c r="J44" s="321"/>
      <c r="K44" s="163"/>
      <c r="L44" s="334"/>
      <c r="M44" s="321"/>
      <c r="N44" s="163"/>
      <c r="O44" s="352"/>
      <c r="P44" s="376"/>
      <c r="R44" s="396"/>
      <c r="S44" s="410">
        <f>$S$22</f>
        <v>100</v>
      </c>
      <c r="T44" s="421">
        <f>ROUNDDOWN(R44*S44/100,-1)</f>
        <v>0</v>
      </c>
    </row>
    <row r="45" spans="3:20" ht="18.95" customHeight="1">
      <c r="D45" s="232"/>
      <c r="E45" s="258"/>
      <c r="F45" s="103"/>
      <c r="G45" s="285"/>
      <c r="H45" s="137"/>
      <c r="I45" s="302"/>
      <c r="J45" s="162"/>
      <c r="K45" s="165"/>
      <c r="L45" s="333"/>
      <c r="M45" s="162"/>
      <c r="N45" s="162"/>
      <c r="O45" s="351"/>
      <c r="P45" s="375"/>
      <c r="R45" s="392"/>
      <c r="S45" s="405"/>
      <c r="T45" s="417"/>
    </row>
    <row r="46" spans="3:20" ht="18.95" customHeight="1">
      <c r="C46" s="61">
        <v>13</v>
      </c>
      <c r="D46" s="236"/>
      <c r="E46" s="260"/>
      <c r="F46" s="268"/>
      <c r="G46" s="281"/>
      <c r="H46" s="139"/>
      <c r="I46" s="301"/>
      <c r="J46" s="321"/>
      <c r="K46" s="163"/>
      <c r="L46" s="334"/>
      <c r="M46" s="321"/>
      <c r="N46" s="163"/>
      <c r="O46" s="352"/>
      <c r="P46" s="376"/>
      <c r="R46" s="391"/>
      <c r="S46" s="406">
        <f>$S$22</f>
        <v>100</v>
      </c>
      <c r="T46" s="416">
        <f>ROUNDDOWN(R46*S46/100,-1)</f>
        <v>0</v>
      </c>
    </row>
    <row r="47" spans="3:20" s="227" customFormat="1" ht="18.95" customHeight="1">
      <c r="D47" s="239"/>
      <c r="E47" s="259"/>
      <c r="F47" s="269"/>
      <c r="G47" s="284"/>
      <c r="H47" s="294"/>
      <c r="I47" s="305"/>
      <c r="J47" s="322"/>
      <c r="K47" s="327"/>
      <c r="L47" s="335"/>
      <c r="M47" s="322"/>
      <c r="N47" s="322"/>
      <c r="O47" s="351"/>
      <c r="P47" s="375"/>
      <c r="R47" s="393"/>
      <c r="S47" s="407"/>
      <c r="T47" s="418"/>
    </row>
    <row r="48" spans="3:20" s="227" customFormat="1" ht="18.95" customHeight="1">
      <c r="C48" s="227">
        <v>14</v>
      </c>
      <c r="D48" s="241"/>
      <c r="E48" s="261"/>
      <c r="F48" s="270"/>
      <c r="G48" s="286"/>
      <c r="H48" s="295"/>
      <c r="I48" s="306"/>
      <c r="J48" s="323"/>
      <c r="K48" s="325"/>
      <c r="L48" s="336"/>
      <c r="M48" s="323"/>
      <c r="N48" s="325"/>
      <c r="O48" s="352"/>
      <c r="P48" s="376"/>
      <c r="R48" s="394"/>
      <c r="S48" s="408">
        <f>$S$22</f>
        <v>100</v>
      </c>
      <c r="T48" s="419">
        <f>ROUNDDOWN(R48*S48/100,-1)</f>
        <v>0</v>
      </c>
    </row>
    <row r="49" spans="1:20" ht="18.75" customHeight="1">
      <c r="D49" s="232"/>
      <c r="E49" s="253"/>
      <c r="F49" s="266"/>
      <c r="G49" s="279"/>
      <c r="H49" s="137"/>
      <c r="I49" s="302"/>
      <c r="J49" s="162"/>
      <c r="K49" s="165"/>
      <c r="L49" s="333"/>
      <c r="M49" s="162"/>
      <c r="N49" s="162"/>
      <c r="O49" s="351"/>
      <c r="P49" s="375"/>
      <c r="R49" s="392"/>
      <c r="S49" s="405"/>
      <c r="T49" s="417"/>
    </row>
    <row r="50" spans="1:20" ht="18.95" customHeight="1">
      <c r="C50" s="61">
        <v>15</v>
      </c>
      <c r="D50" s="236"/>
      <c r="E50" s="257"/>
      <c r="F50" s="267"/>
      <c r="G50" s="281"/>
      <c r="H50" s="139"/>
      <c r="I50" s="301"/>
      <c r="J50" s="321"/>
      <c r="K50" s="163"/>
      <c r="L50" s="334"/>
      <c r="M50" s="321"/>
      <c r="N50" s="163"/>
      <c r="O50" s="352"/>
      <c r="P50" s="376"/>
      <c r="R50" s="391"/>
      <c r="S50" s="406">
        <f>$S$22</f>
        <v>100</v>
      </c>
      <c r="T50" s="416">
        <f>ROUNDDOWN(R50*S50/100,-1)</f>
        <v>0</v>
      </c>
    </row>
    <row r="51" spans="1:20" s="227" customFormat="1" ht="18.95" customHeight="1">
      <c r="D51" s="239"/>
      <c r="E51" s="262"/>
      <c r="F51" s="271"/>
      <c r="G51" s="287"/>
      <c r="H51" s="296"/>
      <c r="I51" s="305"/>
      <c r="J51" s="322"/>
      <c r="K51" s="327"/>
      <c r="L51" s="335"/>
      <c r="M51" s="322"/>
      <c r="N51" s="322"/>
      <c r="O51" s="353"/>
      <c r="P51" s="377"/>
      <c r="R51" s="397"/>
      <c r="S51" s="411"/>
      <c r="T51" s="422"/>
    </row>
    <row r="52" spans="1:20" s="227" customFormat="1" ht="18.95" customHeight="1">
      <c r="C52" s="227">
        <v>16</v>
      </c>
      <c r="D52" s="242"/>
      <c r="E52" s="263"/>
      <c r="F52" s="272"/>
      <c r="G52" s="288"/>
      <c r="H52" s="297"/>
      <c r="I52" s="307"/>
      <c r="J52" s="324"/>
      <c r="K52" s="328"/>
      <c r="L52" s="337"/>
      <c r="M52" s="323"/>
      <c r="N52" s="328"/>
      <c r="O52" s="354"/>
      <c r="P52" s="378"/>
      <c r="R52" s="398"/>
      <c r="S52" s="412">
        <f>$S$22</f>
        <v>100</v>
      </c>
      <c r="T52" s="423">
        <f>ROUNDDOWN(R52*S52/100,-1)</f>
        <v>0</v>
      </c>
    </row>
    <row r="53" spans="1:20" ht="20.100000000000001" customHeight="1">
      <c r="M53" s="186" t="str">
        <f>+"【"&amp;[3]E表!$E$7&amp;"】"</f>
        <v>【富士川町役場上下水道課】</v>
      </c>
      <c r="N53" s="186"/>
      <c r="O53" s="186"/>
      <c r="P53" s="186"/>
      <c r="Q53" s="64"/>
    </row>
    <row r="54" spans="1:20" ht="18" customHeight="1">
      <c r="F54" s="88"/>
      <c r="G54" s="226"/>
      <c r="H54" s="88"/>
      <c r="I54" s="145"/>
      <c r="J54" s="169"/>
      <c r="K54" s="169"/>
      <c r="L54" s="145"/>
      <c r="M54" s="169"/>
      <c r="N54" s="169"/>
      <c r="O54" s="88"/>
      <c r="P54" s="88"/>
    </row>
    <row r="55" spans="1:20" ht="20.100000000000001" customHeight="1"/>
    <row r="56" spans="1:20" ht="27" customHeight="1">
      <c r="D56" s="230"/>
      <c r="F56" s="88"/>
      <c r="G56" s="226"/>
      <c r="H56" s="88"/>
      <c r="I56" s="145"/>
      <c r="J56" s="169"/>
      <c r="K56" s="169"/>
      <c r="L56" s="145"/>
      <c r="M56" s="169"/>
      <c r="N56" s="169"/>
      <c r="O56" s="88"/>
      <c r="P56" s="88" t="s">
        <v>130</v>
      </c>
    </row>
    <row r="57" spans="1:20" ht="15" customHeight="1"/>
    <row r="58" spans="1:20" ht="18" customHeight="1">
      <c r="D58" s="243"/>
      <c r="E58" s="61"/>
    </row>
    <row r="59" spans="1:20" ht="18" customHeight="1">
      <c r="B59" s="64" t="s">
        <v>30</v>
      </c>
      <c r="O59" s="345">
        <v>2</v>
      </c>
      <c r="P59" s="345"/>
    </row>
    <row r="60" spans="1:20" ht="18" customHeight="1">
      <c r="A60" s="86" t="s">
        <v>58</v>
      </c>
      <c r="B60" s="87" t="e">
        <f>B16</f>
        <v>#REF!</v>
      </c>
      <c r="D60" s="231"/>
      <c r="E60" s="252"/>
      <c r="F60" s="101"/>
      <c r="G60" s="278"/>
      <c r="H60" s="135"/>
      <c r="I60" s="144"/>
      <c r="J60" s="319"/>
      <c r="K60" s="319"/>
      <c r="L60" s="330"/>
      <c r="M60" s="319"/>
      <c r="N60" s="159"/>
      <c r="O60" s="135"/>
      <c r="P60" s="195"/>
    </row>
    <row r="61" spans="1:20" ht="18" customHeight="1">
      <c r="A61" s="86" t="s">
        <v>58</v>
      </c>
      <c r="B61" s="87">
        <f>B17+1</f>
        <v>2</v>
      </c>
      <c r="D61" s="232"/>
      <c r="E61" s="253"/>
      <c r="F61" s="102"/>
      <c r="G61" s="279"/>
      <c r="H61" s="136"/>
      <c r="I61" s="145" t="s">
        <v>74</v>
      </c>
      <c r="J61" s="169"/>
      <c r="K61" s="160"/>
      <c r="L61" s="145" t="s">
        <v>75</v>
      </c>
      <c r="M61" s="169"/>
      <c r="N61" s="160"/>
      <c r="O61" s="136"/>
      <c r="P61" s="379" t="s">
        <v>172</v>
      </c>
      <c r="S61" s="400" t="s">
        <v>76</v>
      </c>
    </row>
    <row r="62" spans="1:20" ht="18" customHeight="1">
      <c r="D62" s="232" t="s">
        <v>53</v>
      </c>
      <c r="E62" s="253" t="s">
        <v>61</v>
      </c>
      <c r="F62" s="103" t="s">
        <v>37</v>
      </c>
      <c r="G62" s="124"/>
      <c r="H62" s="137" t="s">
        <v>3</v>
      </c>
      <c r="I62" s="146"/>
      <c r="J62" s="320"/>
      <c r="K62" s="320"/>
      <c r="L62" s="146"/>
      <c r="M62" s="320"/>
      <c r="N62" s="161"/>
      <c r="O62" s="355" t="s">
        <v>2</v>
      </c>
      <c r="P62" s="379" t="s">
        <v>173</v>
      </c>
      <c r="Q62" s="387"/>
      <c r="S62" s="399"/>
    </row>
    <row r="63" spans="1:20" ht="18" customHeight="1">
      <c r="B63" s="64" t="s">
        <v>33</v>
      </c>
      <c r="D63" s="232"/>
      <c r="E63" s="253"/>
      <c r="F63" s="102"/>
      <c r="G63" s="279"/>
      <c r="H63" s="136"/>
      <c r="I63" s="147" t="s">
        <v>5</v>
      </c>
      <c r="J63" s="153" t="s">
        <v>16</v>
      </c>
      <c r="K63" s="153" t="s">
        <v>17</v>
      </c>
      <c r="L63" s="147" t="s">
        <v>5</v>
      </c>
      <c r="M63" s="153" t="s">
        <v>16</v>
      </c>
      <c r="N63" s="153" t="s">
        <v>17</v>
      </c>
      <c r="O63" s="136"/>
      <c r="P63" s="379" t="s">
        <v>174</v>
      </c>
      <c r="Q63" s="387"/>
      <c r="R63" s="388" t="s">
        <v>78</v>
      </c>
      <c r="S63" s="401" t="s">
        <v>79</v>
      </c>
      <c r="T63" s="413" t="s">
        <v>80</v>
      </c>
    </row>
    <row r="64" spans="1:20" ht="18" customHeight="1">
      <c r="A64" s="86" t="s">
        <v>58</v>
      </c>
      <c r="B64" s="87" t="e">
        <f>B20+1</f>
        <v>#REF!</v>
      </c>
      <c r="D64" s="233"/>
      <c r="E64" s="254"/>
      <c r="F64" s="104"/>
      <c r="G64" s="280"/>
      <c r="H64" s="138"/>
      <c r="I64" s="299"/>
      <c r="J64" s="299"/>
      <c r="K64" s="299"/>
      <c r="L64" s="299"/>
      <c r="M64" s="299"/>
      <c r="N64" s="299"/>
      <c r="O64" s="138"/>
      <c r="P64" s="198"/>
      <c r="Q64" s="387"/>
      <c r="R64" s="389" t="s">
        <v>81</v>
      </c>
      <c r="S64" s="402" t="s">
        <v>120</v>
      </c>
      <c r="T64" s="414" t="s">
        <v>35</v>
      </c>
    </row>
    <row r="65" spans="3:20" ht="18.95" customHeight="1">
      <c r="D65" s="234"/>
      <c r="E65" s="253"/>
      <c r="F65" s="103"/>
      <c r="G65" s="279"/>
      <c r="H65" s="137"/>
      <c r="I65" s="302"/>
      <c r="J65" s="162"/>
      <c r="K65" s="165"/>
      <c r="L65" s="333"/>
      <c r="M65" s="162"/>
      <c r="N65" s="162"/>
      <c r="O65" s="356"/>
      <c r="P65" s="379"/>
      <c r="R65" s="392"/>
      <c r="S65" s="405"/>
      <c r="T65" s="417"/>
    </row>
    <row r="66" spans="3:20" ht="18.95" customHeight="1">
      <c r="C66" s="61">
        <v>1</v>
      </c>
      <c r="D66" s="235" t="s">
        <v>72</v>
      </c>
      <c r="E66" s="257"/>
      <c r="F66" s="268"/>
      <c r="G66" s="281"/>
      <c r="H66" s="139"/>
      <c r="I66" s="301"/>
      <c r="J66" s="321"/>
      <c r="K66" s="163"/>
      <c r="L66" s="334"/>
      <c r="M66" s="321"/>
      <c r="N66" s="321"/>
      <c r="O66" s="357"/>
      <c r="P66" s="380"/>
      <c r="R66" s="391"/>
      <c r="S66" s="406">
        <f>$S$22</f>
        <v>100</v>
      </c>
      <c r="T66" s="416">
        <f>ROUNDDOWN(R66*S66/100,-1)</f>
        <v>0</v>
      </c>
    </row>
    <row r="67" spans="3:20" ht="18.95" customHeight="1">
      <c r="D67" s="237"/>
      <c r="E67" s="264"/>
      <c r="F67" s="273"/>
      <c r="G67" s="289"/>
      <c r="H67" s="140"/>
      <c r="I67" s="302"/>
      <c r="J67" s="162"/>
      <c r="K67" s="165"/>
      <c r="L67" s="333"/>
      <c r="M67" s="162"/>
      <c r="N67" s="165"/>
      <c r="O67" s="358"/>
      <c r="P67" s="379"/>
      <c r="R67" s="392"/>
      <c r="S67" s="405"/>
      <c r="T67" s="417"/>
    </row>
    <row r="68" spans="3:20" ht="18.95" customHeight="1">
      <c r="C68" s="61">
        <v>2</v>
      </c>
      <c r="D68" s="235"/>
      <c r="E68" s="257" t="s">
        <v>131</v>
      </c>
      <c r="F68" s="268"/>
      <c r="G68" s="283" t="s">
        <v>146</v>
      </c>
      <c r="H68" s="139" t="s">
        <v>99</v>
      </c>
      <c r="I68" s="301">
        <v>2</v>
      </c>
      <c r="J68" s="321"/>
      <c r="K68" s="163"/>
      <c r="L68" s="334"/>
      <c r="M68" s="321"/>
      <c r="N68" s="321"/>
      <c r="O68" s="359"/>
      <c r="P68" s="381"/>
      <c r="R68" s="391"/>
      <c r="S68" s="406">
        <f>$S$22</f>
        <v>100</v>
      </c>
      <c r="T68" s="416">
        <f>ROUNDDOWN(R68*S68/100,-1)</f>
        <v>0</v>
      </c>
    </row>
    <row r="69" spans="3:20" ht="18.95" customHeight="1">
      <c r="D69" s="232"/>
      <c r="E69" s="253"/>
      <c r="F69" s="103"/>
      <c r="G69" s="282"/>
      <c r="H69" s="137"/>
      <c r="I69" s="298"/>
      <c r="J69" s="162"/>
      <c r="K69" s="165"/>
      <c r="L69" s="333"/>
      <c r="M69" s="61"/>
      <c r="N69" s="162"/>
      <c r="O69" s="360"/>
      <c r="P69" s="382"/>
      <c r="R69" s="392"/>
      <c r="S69" s="405"/>
      <c r="T69" s="417"/>
    </row>
    <row r="70" spans="3:20" ht="18.95" customHeight="1">
      <c r="C70" s="61">
        <v>3</v>
      </c>
      <c r="D70" s="236"/>
      <c r="E70" s="257" t="s">
        <v>147</v>
      </c>
      <c r="F70" s="268"/>
      <c r="G70" s="283" t="s">
        <v>50</v>
      </c>
      <c r="H70" s="139" t="s">
        <v>99</v>
      </c>
      <c r="I70" s="301">
        <v>2</v>
      </c>
      <c r="J70" s="321"/>
      <c r="K70" s="163"/>
      <c r="L70" s="334"/>
      <c r="M70" s="321"/>
      <c r="N70" s="163"/>
      <c r="O70" s="361"/>
      <c r="P70" s="380"/>
      <c r="R70" s="391"/>
      <c r="S70" s="406">
        <f>$S$22</f>
        <v>100</v>
      </c>
      <c r="T70" s="416">
        <f>ROUNDDOWN(R70*S70/100,-1)</f>
        <v>0</v>
      </c>
    </row>
    <row r="71" spans="3:20" ht="18.95" customHeight="1">
      <c r="D71" s="232"/>
      <c r="E71" s="253"/>
      <c r="F71" s="103"/>
      <c r="G71" s="282"/>
      <c r="H71" s="137"/>
      <c r="I71" s="302"/>
      <c r="J71" s="162"/>
      <c r="K71" s="165"/>
      <c r="L71" s="333"/>
      <c r="M71" s="162"/>
      <c r="N71" s="162"/>
      <c r="O71" s="362"/>
      <c r="P71" s="383"/>
      <c r="R71" s="392"/>
      <c r="S71" s="405"/>
      <c r="T71" s="417"/>
    </row>
    <row r="72" spans="3:20" ht="18.95" customHeight="1">
      <c r="C72" s="61">
        <v>4</v>
      </c>
      <c r="D72" s="238"/>
      <c r="E72" s="257" t="s">
        <v>148</v>
      </c>
      <c r="F72" s="268"/>
      <c r="G72" s="283" t="s">
        <v>104</v>
      </c>
      <c r="H72" s="139" t="s">
        <v>132</v>
      </c>
      <c r="I72" s="301">
        <v>6</v>
      </c>
      <c r="J72" s="321"/>
      <c r="K72" s="163"/>
      <c r="L72" s="334"/>
      <c r="M72" s="321"/>
      <c r="N72" s="163"/>
      <c r="O72" s="363"/>
      <c r="P72" s="384"/>
      <c r="R72" s="391"/>
      <c r="S72" s="406">
        <f>$S$22</f>
        <v>100</v>
      </c>
      <c r="T72" s="416">
        <f>ROUNDDOWN(R72*S72/100,-1)</f>
        <v>0</v>
      </c>
    </row>
    <row r="73" spans="3:20" ht="18.95" customHeight="1">
      <c r="D73" s="244"/>
      <c r="E73" s="259"/>
      <c r="F73" s="103"/>
      <c r="G73" s="282"/>
      <c r="H73" s="137"/>
      <c r="I73" s="302"/>
      <c r="J73" s="162"/>
      <c r="K73" s="165"/>
      <c r="L73" s="333"/>
      <c r="M73" s="162"/>
      <c r="N73" s="162"/>
      <c r="O73" s="362"/>
      <c r="P73" s="383"/>
      <c r="R73" s="392"/>
      <c r="S73" s="405"/>
      <c r="T73" s="417"/>
    </row>
    <row r="74" spans="3:20" ht="18.95" customHeight="1">
      <c r="C74" s="61">
        <v>5</v>
      </c>
      <c r="D74" s="235"/>
      <c r="E74" s="261" t="s">
        <v>77</v>
      </c>
      <c r="F74" s="268"/>
      <c r="G74" s="283" t="s">
        <v>121</v>
      </c>
      <c r="H74" s="139" t="s">
        <v>132</v>
      </c>
      <c r="I74" s="301">
        <v>8</v>
      </c>
      <c r="J74" s="321"/>
      <c r="K74" s="163"/>
      <c r="L74" s="334"/>
      <c r="M74" s="321"/>
      <c r="N74" s="163"/>
      <c r="O74" s="364"/>
      <c r="P74" s="384"/>
      <c r="R74" s="391"/>
      <c r="S74" s="406">
        <f>$S$22</f>
        <v>100</v>
      </c>
      <c r="T74" s="416">
        <f>ROUNDDOWN(R74*S74/100,-1)</f>
        <v>0</v>
      </c>
    </row>
    <row r="75" spans="3:20" s="227" customFormat="1" ht="18.95" customHeight="1">
      <c r="D75" s="239"/>
      <c r="E75" s="259"/>
      <c r="F75" s="274"/>
      <c r="G75" s="290"/>
      <c r="H75" s="294"/>
      <c r="I75" s="304"/>
      <c r="J75" s="322"/>
      <c r="K75" s="165"/>
      <c r="L75" s="335"/>
      <c r="M75" s="322"/>
      <c r="N75" s="322"/>
      <c r="O75" s="365"/>
      <c r="P75" s="383"/>
      <c r="R75" s="393"/>
      <c r="S75" s="407"/>
      <c r="T75" s="418"/>
    </row>
    <row r="76" spans="3:20" s="227" customFormat="1" ht="18.95" customHeight="1">
      <c r="C76" s="227">
        <v>7</v>
      </c>
      <c r="D76" s="240"/>
      <c r="E76" s="261" t="s">
        <v>85</v>
      </c>
      <c r="F76" s="275"/>
      <c r="G76" s="286" t="s">
        <v>121</v>
      </c>
      <c r="H76" s="139" t="s">
        <v>71</v>
      </c>
      <c r="I76" s="308">
        <v>2</v>
      </c>
      <c r="J76" s="325"/>
      <c r="K76" s="163"/>
      <c r="L76" s="336"/>
      <c r="M76" s="323"/>
      <c r="N76" s="323"/>
      <c r="O76" s="363"/>
      <c r="P76" s="384"/>
      <c r="R76" s="394"/>
      <c r="S76" s="408">
        <f>$S$22</f>
        <v>100</v>
      </c>
      <c r="T76" s="419">
        <f>ROUNDDOWN(R76*S76/100,-1)</f>
        <v>0</v>
      </c>
    </row>
    <row r="77" spans="3:20" s="227" customFormat="1" ht="18.95" customHeight="1">
      <c r="D77" s="239"/>
      <c r="E77" s="259"/>
      <c r="F77" s="274"/>
      <c r="G77" s="284"/>
      <c r="H77" s="294"/>
      <c r="I77" s="305"/>
      <c r="J77" s="322"/>
      <c r="K77" s="165"/>
      <c r="L77" s="335"/>
      <c r="M77" s="322"/>
      <c r="N77" s="322"/>
      <c r="O77" s="362"/>
      <c r="P77" s="383"/>
      <c r="R77" s="393"/>
      <c r="S77" s="407"/>
      <c r="T77" s="418"/>
    </row>
    <row r="78" spans="3:20" s="227" customFormat="1" ht="18.95" customHeight="1">
      <c r="C78" s="227">
        <v>8</v>
      </c>
      <c r="D78" s="245"/>
      <c r="E78" s="261" t="s">
        <v>154</v>
      </c>
      <c r="F78" s="275"/>
      <c r="G78" s="286" t="s">
        <v>121</v>
      </c>
      <c r="H78" s="139" t="s">
        <v>132</v>
      </c>
      <c r="I78" s="301">
        <v>4</v>
      </c>
      <c r="J78" s="325"/>
      <c r="K78" s="163"/>
      <c r="L78" s="336"/>
      <c r="M78" s="323"/>
      <c r="N78" s="323"/>
      <c r="O78" s="364"/>
      <c r="P78" s="384"/>
      <c r="R78" s="394"/>
      <c r="S78" s="408">
        <f>$S$22</f>
        <v>100</v>
      </c>
      <c r="T78" s="419">
        <f>ROUNDDOWN(R78*S78/100,-1)</f>
        <v>0</v>
      </c>
    </row>
    <row r="79" spans="3:20" s="227" customFormat="1" ht="18.95" customHeight="1">
      <c r="D79" s="239"/>
      <c r="E79" s="259"/>
      <c r="F79" s="274"/>
      <c r="G79" s="284"/>
      <c r="H79" s="294"/>
      <c r="I79" s="305"/>
      <c r="J79" s="322"/>
      <c r="K79" s="327"/>
      <c r="L79" s="335"/>
      <c r="M79" s="322"/>
      <c r="N79" s="322"/>
      <c r="O79" s="362"/>
      <c r="P79" s="383"/>
      <c r="R79" s="393"/>
      <c r="S79" s="407"/>
      <c r="T79" s="418"/>
    </row>
    <row r="80" spans="3:20" s="227" customFormat="1" ht="18.95" customHeight="1">
      <c r="C80" s="227">
        <v>9</v>
      </c>
      <c r="D80" s="241"/>
      <c r="E80" s="261"/>
      <c r="F80" s="275"/>
      <c r="G80" s="286"/>
      <c r="H80" s="295"/>
      <c r="I80" s="306"/>
      <c r="J80" s="323"/>
      <c r="K80" s="325"/>
      <c r="L80" s="336"/>
      <c r="M80" s="323"/>
      <c r="N80" s="323"/>
      <c r="O80" s="363"/>
      <c r="P80" s="384"/>
      <c r="R80" s="394"/>
      <c r="S80" s="408">
        <f>$S$22</f>
        <v>100</v>
      </c>
      <c r="T80" s="419">
        <f>ROUNDDOWN(R80*S80/100,-1)</f>
        <v>0</v>
      </c>
    </row>
    <row r="81" spans="3:20" s="227" customFormat="1" ht="18.95" customHeight="1">
      <c r="D81" s="239"/>
      <c r="E81" s="259"/>
      <c r="F81" s="274"/>
      <c r="G81" s="290"/>
      <c r="H81" s="294"/>
      <c r="I81" s="305"/>
      <c r="J81" s="322"/>
      <c r="K81" s="327"/>
      <c r="L81" s="335"/>
      <c r="M81" s="322"/>
      <c r="N81" s="322"/>
      <c r="O81" s="360"/>
      <c r="P81" s="382"/>
      <c r="R81" s="393"/>
      <c r="S81" s="407"/>
      <c r="T81" s="418"/>
    </row>
    <row r="82" spans="3:20" s="227" customFormat="1" ht="18.95" customHeight="1">
      <c r="C82" s="227">
        <v>10</v>
      </c>
      <c r="D82" s="240"/>
      <c r="E82" s="261"/>
      <c r="F82" s="275"/>
      <c r="G82" s="286"/>
      <c r="H82" s="295"/>
      <c r="I82" s="309"/>
      <c r="J82" s="323"/>
      <c r="K82" s="325"/>
      <c r="L82" s="336"/>
      <c r="M82" s="323"/>
      <c r="N82" s="323"/>
      <c r="O82" s="361"/>
      <c r="P82" s="380"/>
      <c r="R82" s="394"/>
      <c r="S82" s="408">
        <f>$S$22</f>
        <v>100</v>
      </c>
      <c r="T82" s="419">
        <f>ROUNDDOWN(R82*S82/100,-1)</f>
        <v>0</v>
      </c>
    </row>
    <row r="83" spans="3:20" ht="18.95" customHeight="1">
      <c r="D83" s="237"/>
      <c r="E83" s="259"/>
      <c r="F83" s="274"/>
      <c r="G83" s="290"/>
      <c r="H83" s="294"/>
      <c r="I83" s="305"/>
      <c r="J83" s="322"/>
      <c r="K83" s="327"/>
      <c r="L83" s="335"/>
      <c r="M83" s="322"/>
      <c r="N83" s="322"/>
      <c r="O83" s="366"/>
      <c r="P83" s="379"/>
      <c r="R83" s="392"/>
      <c r="S83" s="405"/>
      <c r="T83" s="417"/>
    </row>
    <row r="84" spans="3:20" ht="18.95" customHeight="1">
      <c r="C84" s="61">
        <v>6</v>
      </c>
      <c r="D84" s="236"/>
      <c r="E84" s="261"/>
      <c r="F84" s="275"/>
      <c r="G84" s="286"/>
      <c r="H84" s="295"/>
      <c r="I84" s="309"/>
      <c r="J84" s="325"/>
      <c r="K84" s="325"/>
      <c r="L84" s="336"/>
      <c r="M84" s="323"/>
      <c r="N84" s="323"/>
      <c r="O84" s="359"/>
      <c r="P84" s="385"/>
      <c r="R84" s="391"/>
      <c r="S84" s="406">
        <f>$S$22</f>
        <v>100</v>
      </c>
      <c r="T84" s="416">
        <f>ROUNDDOWN(R84*S84/100,-1)</f>
        <v>0</v>
      </c>
    </row>
    <row r="85" spans="3:20" s="227" customFormat="1" ht="18.95" customHeight="1">
      <c r="D85" s="239"/>
      <c r="E85" s="259"/>
      <c r="F85" s="274"/>
      <c r="G85" s="290"/>
      <c r="H85" s="294"/>
      <c r="I85" s="305"/>
      <c r="J85" s="322"/>
      <c r="K85" s="327"/>
      <c r="L85" s="335"/>
      <c r="M85" s="322"/>
      <c r="N85" s="322"/>
      <c r="O85" s="367"/>
      <c r="P85" s="379"/>
      <c r="R85" s="393"/>
      <c r="S85" s="407"/>
      <c r="T85" s="418"/>
    </row>
    <row r="86" spans="3:20" s="227" customFormat="1" ht="18.95" customHeight="1">
      <c r="C86" s="227">
        <v>11</v>
      </c>
      <c r="D86" s="245"/>
      <c r="E86" s="261"/>
      <c r="F86" s="275"/>
      <c r="G86" s="291"/>
      <c r="H86" s="295"/>
      <c r="I86" s="308"/>
      <c r="J86" s="325"/>
      <c r="K86" s="325"/>
      <c r="L86" s="336"/>
      <c r="M86" s="323"/>
      <c r="N86" s="323"/>
      <c r="O86" s="359"/>
      <c r="P86" s="380"/>
      <c r="R86" s="394"/>
      <c r="S86" s="408">
        <f>$S$22</f>
        <v>100</v>
      </c>
      <c r="T86" s="419">
        <f>ROUNDDOWN(R86*S86/100,-1)</f>
        <v>0</v>
      </c>
    </row>
    <row r="87" spans="3:20" s="227" customFormat="1" ht="18.95" customHeight="1">
      <c r="D87" s="239"/>
      <c r="E87" s="259"/>
      <c r="F87" s="274"/>
      <c r="G87" s="290"/>
      <c r="H87" s="294"/>
      <c r="I87" s="304"/>
      <c r="J87" s="322"/>
      <c r="K87" s="327"/>
      <c r="L87" s="335"/>
      <c r="M87" s="322"/>
      <c r="N87" s="322"/>
      <c r="O87" s="358"/>
      <c r="P87" s="379"/>
      <c r="R87" s="393"/>
      <c r="S87" s="407"/>
      <c r="T87" s="418"/>
    </row>
    <row r="88" spans="3:20" s="227" customFormat="1" ht="18.95" customHeight="1">
      <c r="C88" s="227">
        <v>12</v>
      </c>
      <c r="D88" s="240"/>
      <c r="E88" s="261" t="s">
        <v>128</v>
      </c>
      <c r="F88" s="275"/>
      <c r="G88" s="286"/>
      <c r="H88" s="295"/>
      <c r="I88" s="308"/>
      <c r="J88" s="325"/>
      <c r="K88" s="325"/>
      <c r="L88" s="336"/>
      <c r="M88" s="323"/>
      <c r="N88" s="323"/>
      <c r="O88" s="361"/>
      <c r="P88" s="380"/>
      <c r="R88" s="394"/>
      <c r="S88" s="408">
        <f>$S$22</f>
        <v>100</v>
      </c>
      <c r="T88" s="419">
        <f>ROUNDDOWN(R88*S88/100,-1)</f>
        <v>0</v>
      </c>
    </row>
    <row r="89" spans="3:20" s="227" customFormat="1" ht="18.95" customHeight="1">
      <c r="D89" s="239"/>
      <c r="E89" s="259"/>
      <c r="F89" s="274"/>
      <c r="G89" s="290"/>
      <c r="H89" s="294"/>
      <c r="I89" s="304"/>
      <c r="J89" s="322"/>
      <c r="K89" s="327"/>
      <c r="L89" s="335"/>
      <c r="M89" s="322"/>
      <c r="N89" s="322"/>
      <c r="O89" s="368"/>
      <c r="P89" s="383"/>
      <c r="R89" s="393"/>
      <c r="S89" s="407"/>
      <c r="T89" s="418"/>
    </row>
    <row r="90" spans="3:20" s="227" customFormat="1" ht="18.95" customHeight="1">
      <c r="C90" s="227">
        <v>13</v>
      </c>
      <c r="D90" s="240"/>
      <c r="E90" s="261"/>
      <c r="F90" s="275"/>
      <c r="G90" s="286"/>
      <c r="H90" s="295"/>
      <c r="I90" s="310"/>
      <c r="J90" s="325"/>
      <c r="K90" s="325"/>
      <c r="L90" s="336"/>
      <c r="M90" s="323"/>
      <c r="N90" s="323"/>
      <c r="O90" s="363"/>
      <c r="P90" s="384"/>
      <c r="R90" s="394"/>
      <c r="S90" s="408">
        <f>$S$22</f>
        <v>100</v>
      </c>
      <c r="T90" s="419">
        <f>ROUNDDOWN(R90*S90/100,-1)</f>
        <v>0</v>
      </c>
    </row>
    <row r="91" spans="3:20" s="227" customFormat="1" ht="18.95" customHeight="1">
      <c r="D91" s="239"/>
      <c r="E91" s="259"/>
      <c r="F91" s="274"/>
      <c r="G91" s="290"/>
      <c r="H91" s="294"/>
      <c r="I91" s="305"/>
      <c r="J91" s="322"/>
      <c r="K91" s="327"/>
      <c r="L91" s="335"/>
      <c r="M91" s="322"/>
      <c r="N91" s="322"/>
      <c r="O91" s="360"/>
      <c r="P91" s="379"/>
      <c r="R91" s="393"/>
      <c r="S91" s="407"/>
      <c r="T91" s="418"/>
    </row>
    <row r="92" spans="3:20" s="227" customFormat="1" ht="18.95" customHeight="1">
      <c r="C92" s="227">
        <v>14</v>
      </c>
      <c r="D92" s="245"/>
      <c r="E92" s="261"/>
      <c r="F92" s="275"/>
      <c r="G92" s="291"/>
      <c r="H92" s="295"/>
      <c r="I92" s="308"/>
      <c r="J92" s="323"/>
      <c r="K92" s="325"/>
      <c r="L92" s="336"/>
      <c r="M92" s="323"/>
      <c r="N92" s="323"/>
      <c r="O92" s="359"/>
      <c r="P92" s="380"/>
      <c r="R92" s="394"/>
      <c r="S92" s="408">
        <f>$S$22</f>
        <v>100</v>
      </c>
      <c r="T92" s="419">
        <f>ROUNDDOWN(R92*S92/100,-1)</f>
        <v>0</v>
      </c>
    </row>
    <row r="93" spans="3:20" s="227" customFormat="1" ht="18.95" customHeight="1">
      <c r="D93" s="239"/>
      <c r="E93" s="262"/>
      <c r="F93" s="271"/>
      <c r="G93" s="287"/>
      <c r="H93" s="296"/>
      <c r="I93" s="305"/>
      <c r="J93" s="322"/>
      <c r="K93" s="327"/>
      <c r="L93" s="335"/>
      <c r="M93" s="322"/>
      <c r="N93" s="322"/>
      <c r="O93" s="368"/>
      <c r="P93" s="383"/>
      <c r="R93" s="393"/>
      <c r="S93" s="407"/>
      <c r="T93" s="418"/>
    </row>
    <row r="94" spans="3:20" s="227" customFormat="1" ht="18.95" customHeight="1">
      <c r="C94" s="227">
        <v>15</v>
      </c>
      <c r="D94" s="240"/>
      <c r="E94" s="261"/>
      <c r="F94" s="275"/>
      <c r="G94" s="286"/>
      <c r="H94" s="295"/>
      <c r="I94" s="309"/>
      <c r="J94" s="323"/>
      <c r="K94" s="325"/>
      <c r="L94" s="336"/>
      <c r="M94" s="323"/>
      <c r="N94" s="323"/>
      <c r="O94" s="363"/>
      <c r="P94" s="384"/>
      <c r="R94" s="394"/>
      <c r="S94" s="408">
        <f>$S$22</f>
        <v>100</v>
      </c>
      <c r="T94" s="419">
        <f>ROUNDDOWN(R94*S94/100,-1)</f>
        <v>0</v>
      </c>
    </row>
    <row r="95" spans="3:20" s="227" customFormat="1" ht="18.95" customHeight="1">
      <c r="D95" s="246"/>
      <c r="E95" s="262"/>
      <c r="F95" s="271"/>
      <c r="G95" s="287"/>
      <c r="H95" s="296"/>
      <c r="I95" s="311"/>
      <c r="J95" s="326"/>
      <c r="K95" s="329"/>
      <c r="L95" s="338"/>
      <c r="M95" s="326"/>
      <c r="N95" s="326"/>
      <c r="O95" s="360"/>
      <c r="P95" s="379"/>
      <c r="R95" s="393"/>
      <c r="S95" s="407"/>
      <c r="T95" s="418"/>
    </row>
    <row r="96" spans="3:20" s="227" customFormat="1" ht="18.95" customHeight="1">
      <c r="C96" s="227">
        <v>16</v>
      </c>
      <c r="D96" s="247"/>
      <c r="E96" s="263"/>
      <c r="F96" s="272"/>
      <c r="G96" s="288"/>
      <c r="H96" s="297"/>
      <c r="I96" s="307"/>
      <c r="J96" s="324"/>
      <c r="K96" s="328"/>
      <c r="L96" s="337"/>
      <c r="M96" s="324"/>
      <c r="N96" s="328"/>
      <c r="O96" s="369"/>
      <c r="P96" s="386"/>
      <c r="R96" s="398">
        <v>109000</v>
      </c>
      <c r="S96" s="412">
        <f>$S$22</f>
        <v>100</v>
      </c>
      <c r="T96" s="423">
        <f>ROUNDDOWN(R96*S96/100,-1)</f>
        <v>109000</v>
      </c>
    </row>
    <row r="97" spans="1:20" s="63" customFormat="1" ht="20.100000000000001" customHeight="1">
      <c r="A97" s="61"/>
      <c r="B97" s="61"/>
      <c r="C97" s="61"/>
      <c r="D97" s="88"/>
      <c r="E97" s="226"/>
      <c r="F97" s="61"/>
      <c r="G97" s="112"/>
      <c r="H97" s="61"/>
      <c r="I97" s="62"/>
      <c r="L97" s="62"/>
      <c r="M97" s="86" t="str">
        <f>+"【"&amp;[3]E表!$E$7&amp;"】"</f>
        <v>【富士川町役場上下水道課】</v>
      </c>
      <c r="N97" s="86"/>
      <c r="O97" s="86"/>
      <c r="P97" s="86"/>
      <c r="Q97" s="64"/>
      <c r="S97" s="61"/>
      <c r="T97" s="61"/>
    </row>
    <row r="98" spans="1:20" s="63" customFormat="1" ht="18" customHeight="1">
      <c r="A98" s="61"/>
      <c r="B98" s="61"/>
      <c r="C98" s="61"/>
      <c r="D98" s="88"/>
      <c r="E98" s="226"/>
      <c r="F98" s="88"/>
      <c r="G98" s="226"/>
      <c r="H98" s="88"/>
      <c r="I98" s="145"/>
      <c r="J98" s="169"/>
      <c r="K98" s="169"/>
      <c r="L98" s="145"/>
      <c r="M98" s="169"/>
      <c r="N98" s="169"/>
      <c r="O98" s="88"/>
      <c r="P98" s="88"/>
      <c r="Q98" s="61"/>
      <c r="S98" s="61"/>
      <c r="T98" s="61"/>
    </row>
    <row r="100" spans="1:20" ht="28.2">
      <c r="D100" s="230"/>
      <c r="F100" s="88"/>
      <c r="G100" s="226"/>
      <c r="H100" s="88"/>
      <c r="I100" s="145"/>
      <c r="J100" s="169"/>
      <c r="K100" s="169"/>
      <c r="L100" s="145"/>
      <c r="M100" s="169"/>
      <c r="N100" s="169"/>
      <c r="O100" s="88"/>
      <c r="P100" s="88"/>
    </row>
    <row r="102" spans="1:20">
      <c r="D102" s="243"/>
      <c r="E102" s="61"/>
    </row>
    <row r="103" spans="1:20" ht="16.95">
      <c r="O103" s="345">
        <v>3</v>
      </c>
      <c r="P103" s="345"/>
    </row>
    <row r="104" spans="1:20" ht="16.95">
      <c r="D104" s="231"/>
      <c r="E104" s="252"/>
      <c r="F104" s="101"/>
      <c r="G104" s="278"/>
      <c r="H104" s="135"/>
      <c r="I104" s="144"/>
      <c r="J104" s="319"/>
      <c r="K104" s="319"/>
      <c r="L104" s="330"/>
      <c r="M104" s="319"/>
      <c r="N104" s="159"/>
      <c r="O104" s="135"/>
      <c r="P104" s="195"/>
    </row>
    <row r="105" spans="1:20">
      <c r="D105" s="232"/>
      <c r="E105" s="253"/>
      <c r="F105" s="102"/>
      <c r="G105" s="279"/>
      <c r="H105" s="136"/>
      <c r="I105" s="145" t="s">
        <v>74</v>
      </c>
      <c r="J105" s="169"/>
      <c r="K105" s="160"/>
      <c r="L105" s="145" t="s">
        <v>75</v>
      </c>
      <c r="M105" s="169"/>
      <c r="N105" s="160"/>
      <c r="O105" s="136"/>
      <c r="P105" s="379" t="s">
        <v>172</v>
      </c>
    </row>
    <row r="106" spans="1:20">
      <c r="D106" s="232" t="s">
        <v>53</v>
      </c>
      <c r="E106" s="253" t="s">
        <v>61</v>
      </c>
      <c r="F106" s="103" t="s">
        <v>37</v>
      </c>
      <c r="G106" s="124"/>
      <c r="H106" s="137" t="s">
        <v>3</v>
      </c>
      <c r="I106" s="146"/>
      <c r="J106" s="320"/>
      <c r="K106" s="320"/>
      <c r="L106" s="146"/>
      <c r="M106" s="320"/>
      <c r="N106" s="161"/>
      <c r="O106" s="355" t="s">
        <v>2</v>
      </c>
      <c r="P106" s="379" t="s">
        <v>173</v>
      </c>
    </row>
    <row r="107" spans="1:20">
      <c r="D107" s="232"/>
      <c r="E107" s="253"/>
      <c r="F107" s="102"/>
      <c r="G107" s="279"/>
      <c r="H107" s="136"/>
      <c r="I107" s="147" t="s">
        <v>5</v>
      </c>
      <c r="J107" s="153" t="s">
        <v>16</v>
      </c>
      <c r="K107" s="153" t="s">
        <v>17</v>
      </c>
      <c r="L107" s="147" t="s">
        <v>5</v>
      </c>
      <c r="M107" s="153" t="s">
        <v>16</v>
      </c>
      <c r="N107" s="153" t="s">
        <v>17</v>
      </c>
      <c r="O107" s="136"/>
      <c r="P107" s="379" t="s">
        <v>174</v>
      </c>
    </row>
    <row r="108" spans="1:20" ht="16.95">
      <c r="D108" s="233"/>
      <c r="E108" s="254"/>
      <c r="F108" s="104"/>
      <c r="G108" s="280"/>
      <c r="H108" s="138"/>
      <c r="I108" s="299"/>
      <c r="J108" s="299"/>
      <c r="K108" s="299"/>
      <c r="L108" s="299"/>
      <c r="M108" s="299"/>
      <c r="N108" s="299"/>
      <c r="O108" s="138"/>
      <c r="P108" s="198"/>
    </row>
    <row r="109" spans="1:20">
      <c r="D109" s="248"/>
      <c r="E109" s="253"/>
      <c r="F109" s="103"/>
      <c r="G109" s="279"/>
      <c r="H109" s="137"/>
      <c r="I109" s="313"/>
      <c r="J109" s="162"/>
      <c r="K109" s="165"/>
      <c r="L109" s="333"/>
      <c r="M109" s="162"/>
      <c r="N109" s="162"/>
      <c r="O109" s="356"/>
      <c r="P109" s="379"/>
    </row>
    <row r="110" spans="1:20">
      <c r="D110" s="235" t="s">
        <v>157</v>
      </c>
      <c r="E110" s="257"/>
      <c r="F110" s="268"/>
      <c r="G110" s="281"/>
      <c r="H110" s="139"/>
      <c r="I110" s="312"/>
      <c r="J110" s="321"/>
      <c r="L110" s="334"/>
      <c r="M110" s="321"/>
      <c r="N110" s="321"/>
      <c r="O110" s="357"/>
      <c r="P110" s="380"/>
    </row>
    <row r="111" spans="1:20">
      <c r="D111" s="232"/>
      <c r="E111" s="253"/>
      <c r="F111" s="103"/>
      <c r="G111" s="289"/>
      <c r="H111" s="137"/>
      <c r="I111" s="302"/>
      <c r="J111" s="162"/>
      <c r="K111" s="164"/>
      <c r="L111" s="302"/>
      <c r="M111" s="162"/>
      <c r="N111" s="164"/>
      <c r="O111" s="358"/>
      <c r="P111" s="379"/>
    </row>
    <row r="112" spans="1:20">
      <c r="D112" s="236"/>
      <c r="E112" s="257" t="s">
        <v>158</v>
      </c>
      <c r="F112" s="268"/>
      <c r="G112" s="281" t="s">
        <v>102</v>
      </c>
      <c r="H112" s="139" t="s">
        <v>71</v>
      </c>
      <c r="I112" s="300">
        <v>7</v>
      </c>
      <c r="J112" s="321"/>
      <c r="K112" s="163"/>
      <c r="L112" s="301"/>
      <c r="M112" s="321"/>
      <c r="N112" s="163"/>
      <c r="O112" s="359"/>
      <c r="P112" s="380"/>
    </row>
    <row r="113" spans="4:16">
      <c r="D113" s="232"/>
      <c r="E113" s="264"/>
      <c r="F113" s="273"/>
      <c r="G113" s="289"/>
      <c r="H113" s="137"/>
      <c r="I113" s="302"/>
      <c r="J113" s="166"/>
      <c r="K113" s="164"/>
      <c r="L113" s="302"/>
      <c r="M113" s="166"/>
      <c r="N113" s="164"/>
      <c r="O113" s="360"/>
      <c r="P113" s="382"/>
    </row>
    <row r="114" spans="4:16">
      <c r="D114" s="236"/>
      <c r="E114" s="257" t="s">
        <v>160</v>
      </c>
      <c r="F114" s="268"/>
      <c r="G114" s="281" t="s">
        <v>107</v>
      </c>
      <c r="H114" s="139" t="s">
        <v>170</v>
      </c>
      <c r="I114" s="300">
        <v>3</v>
      </c>
      <c r="J114" s="321"/>
      <c r="K114" s="163"/>
      <c r="L114" s="301"/>
      <c r="M114" s="321"/>
      <c r="N114" s="163"/>
      <c r="O114" s="361"/>
      <c r="P114" s="380"/>
    </row>
    <row r="115" spans="4:16">
      <c r="D115" s="239"/>
      <c r="E115" s="262"/>
      <c r="F115" s="271"/>
      <c r="G115" s="292"/>
      <c r="H115" s="296"/>
      <c r="I115" s="304"/>
      <c r="J115" s="322"/>
      <c r="K115" s="327"/>
      <c r="L115" s="304"/>
      <c r="M115" s="322"/>
      <c r="N115" s="327"/>
      <c r="O115" s="362"/>
      <c r="P115" s="383"/>
    </row>
    <row r="116" spans="4:16">
      <c r="D116" s="240"/>
      <c r="E116" s="261" t="s">
        <v>12</v>
      </c>
      <c r="F116" s="275"/>
      <c r="G116" s="286" t="s">
        <v>163</v>
      </c>
      <c r="H116" s="295" t="s">
        <v>171</v>
      </c>
      <c r="I116" s="310">
        <v>3.4</v>
      </c>
      <c r="J116" s="323"/>
      <c r="K116" s="325"/>
      <c r="L116" s="306"/>
      <c r="M116" s="323"/>
      <c r="N116" s="325"/>
      <c r="O116" s="363"/>
      <c r="P116" s="384"/>
    </row>
    <row r="117" spans="4:16">
      <c r="D117" s="239"/>
      <c r="E117" s="262"/>
      <c r="F117" s="271"/>
      <c r="G117" s="287" t="s">
        <v>164</v>
      </c>
      <c r="H117" s="294"/>
      <c r="I117" s="305"/>
      <c r="J117" s="326"/>
      <c r="K117" s="327"/>
      <c r="L117" s="339"/>
      <c r="M117" s="326"/>
      <c r="N117" s="327"/>
      <c r="O117" s="362"/>
      <c r="P117" s="383"/>
    </row>
    <row r="118" spans="4:16">
      <c r="D118" s="240"/>
      <c r="E118" s="261" t="s">
        <v>112</v>
      </c>
      <c r="F118" s="275"/>
      <c r="G118" s="286" t="s">
        <v>165</v>
      </c>
      <c r="H118" s="295" t="s">
        <v>171</v>
      </c>
      <c r="I118" s="310">
        <v>1</v>
      </c>
      <c r="J118" s="323"/>
      <c r="K118" s="325"/>
      <c r="L118" s="306"/>
      <c r="M118" s="323"/>
      <c r="N118" s="325"/>
      <c r="O118" s="364"/>
      <c r="P118" s="384"/>
    </row>
    <row r="119" spans="4:16">
      <c r="D119" s="239"/>
      <c r="E119" s="259"/>
      <c r="F119" s="274"/>
      <c r="G119" s="290" t="s">
        <v>164</v>
      </c>
      <c r="H119" s="294"/>
      <c r="I119" s="305"/>
      <c r="J119" s="322"/>
      <c r="K119" s="327"/>
      <c r="L119" s="304"/>
      <c r="M119" s="326"/>
      <c r="N119" s="327"/>
      <c r="O119" s="365"/>
      <c r="P119" s="383"/>
    </row>
    <row r="120" spans="4:16">
      <c r="D120" s="240"/>
      <c r="E120" s="261" t="s">
        <v>112</v>
      </c>
      <c r="F120" s="275"/>
      <c r="G120" s="291" t="s">
        <v>122</v>
      </c>
      <c r="H120" s="295" t="s">
        <v>171</v>
      </c>
      <c r="I120" s="310">
        <v>2.2000000000000002</v>
      </c>
      <c r="J120" s="323"/>
      <c r="K120" s="325"/>
      <c r="L120" s="306"/>
      <c r="M120" s="323"/>
      <c r="N120" s="325"/>
      <c r="O120" s="363"/>
      <c r="P120" s="384"/>
    </row>
    <row r="121" spans="4:16">
      <c r="D121" s="239"/>
      <c r="E121" s="262"/>
      <c r="F121" s="271"/>
      <c r="G121" s="292" t="s">
        <v>101</v>
      </c>
      <c r="H121" s="296"/>
      <c r="I121" s="305"/>
      <c r="J121" s="322"/>
      <c r="K121" s="327"/>
      <c r="L121" s="304"/>
      <c r="M121" s="322"/>
      <c r="N121" s="327"/>
      <c r="O121" s="362"/>
      <c r="P121" s="383"/>
    </row>
    <row r="122" spans="4:16">
      <c r="D122" s="241"/>
      <c r="E122" s="261" t="s">
        <v>59</v>
      </c>
      <c r="F122" s="275"/>
      <c r="G122" s="286" t="s">
        <v>166</v>
      </c>
      <c r="H122" s="295" t="s">
        <v>170</v>
      </c>
      <c r="I122" s="310">
        <v>0.4</v>
      </c>
      <c r="J122" s="325"/>
      <c r="K122" s="325"/>
      <c r="L122" s="306"/>
      <c r="M122" s="323"/>
      <c r="N122" s="325"/>
      <c r="O122" s="364"/>
      <c r="P122" s="384"/>
    </row>
    <row r="123" spans="4:16">
      <c r="D123" s="239"/>
      <c r="E123" s="264"/>
      <c r="F123" s="273"/>
      <c r="G123" s="289" t="s">
        <v>167</v>
      </c>
      <c r="H123" s="137"/>
      <c r="I123" s="298"/>
      <c r="J123" s="166"/>
      <c r="K123" s="164"/>
      <c r="L123" s="304"/>
      <c r="M123" s="322"/>
      <c r="N123" s="327"/>
      <c r="O123" s="362"/>
      <c r="P123" s="383"/>
    </row>
    <row r="124" spans="4:16">
      <c r="D124" s="240"/>
      <c r="E124" s="257" t="s">
        <v>161</v>
      </c>
      <c r="F124" s="268"/>
      <c r="G124" s="281" t="s">
        <v>92</v>
      </c>
      <c r="H124" s="139" t="s">
        <v>170</v>
      </c>
      <c r="I124" s="300">
        <v>3</v>
      </c>
      <c r="J124" s="321"/>
      <c r="K124" s="163"/>
      <c r="L124" s="306"/>
      <c r="M124" s="325"/>
      <c r="N124" s="325"/>
      <c r="O124" s="363"/>
      <c r="P124" s="384"/>
    </row>
    <row r="125" spans="4:16">
      <c r="D125" s="232"/>
      <c r="E125" s="253"/>
      <c r="F125" s="103"/>
      <c r="G125" s="289" t="s">
        <v>155</v>
      </c>
      <c r="H125" s="137"/>
      <c r="I125" s="314"/>
      <c r="J125" s="162"/>
      <c r="K125" s="165"/>
      <c r="L125" s="302"/>
      <c r="M125" s="166"/>
      <c r="N125" s="164"/>
      <c r="O125" s="360"/>
      <c r="P125" s="382"/>
    </row>
    <row r="126" spans="4:16">
      <c r="D126" s="236"/>
      <c r="E126" s="257" t="s">
        <v>162</v>
      </c>
      <c r="F126" s="268"/>
      <c r="G126" s="281" t="s">
        <v>168</v>
      </c>
      <c r="H126" s="139" t="s">
        <v>171</v>
      </c>
      <c r="I126" s="300">
        <v>3.4</v>
      </c>
      <c r="J126" s="321"/>
      <c r="K126" s="163"/>
      <c r="L126" s="301"/>
      <c r="M126" s="321"/>
      <c r="N126" s="163"/>
      <c r="O126" s="361"/>
      <c r="P126" s="380"/>
    </row>
    <row r="127" spans="4:16">
      <c r="D127" s="232"/>
      <c r="E127" s="253"/>
      <c r="F127" s="103"/>
      <c r="G127" s="279" t="s">
        <v>39</v>
      </c>
      <c r="H127" s="137"/>
      <c r="I127" s="298"/>
      <c r="J127" s="162"/>
      <c r="K127" s="164"/>
      <c r="L127" s="340"/>
      <c r="M127" s="162"/>
      <c r="N127" s="165"/>
      <c r="O127" s="366"/>
      <c r="P127" s="379"/>
    </row>
    <row r="128" spans="4:16">
      <c r="D128" s="236"/>
      <c r="E128" s="257" t="s">
        <v>162</v>
      </c>
      <c r="F128" s="268"/>
      <c r="G128" s="281" t="s">
        <v>126</v>
      </c>
      <c r="H128" s="139" t="s">
        <v>171</v>
      </c>
      <c r="I128" s="300">
        <v>0.2</v>
      </c>
      <c r="J128" s="321"/>
      <c r="K128" s="163"/>
      <c r="L128" s="301"/>
      <c r="M128" s="321"/>
      <c r="N128" s="163"/>
      <c r="O128" s="359"/>
      <c r="P128" s="381"/>
    </row>
    <row r="129" spans="4:16">
      <c r="D129" s="237"/>
      <c r="E129" s="259"/>
      <c r="F129" s="274"/>
      <c r="G129" s="290"/>
      <c r="H129" s="294"/>
      <c r="I129" s="305"/>
      <c r="J129" s="322"/>
      <c r="K129" s="327"/>
      <c r="L129" s="302"/>
      <c r="M129" s="162"/>
      <c r="N129" s="164"/>
      <c r="O129" s="367"/>
      <c r="P129" s="379"/>
    </row>
    <row r="130" spans="4:16">
      <c r="D130" s="235"/>
      <c r="E130" s="261" t="s">
        <v>68</v>
      </c>
      <c r="F130" s="275"/>
      <c r="G130" s="291" t="s">
        <v>169</v>
      </c>
      <c r="H130" s="295" t="s">
        <v>171</v>
      </c>
      <c r="I130" s="310">
        <v>0.2</v>
      </c>
      <c r="J130" s="325"/>
      <c r="K130" s="325"/>
      <c r="L130" s="301"/>
      <c r="M130" s="163"/>
      <c r="N130" s="163"/>
      <c r="O130" s="359"/>
      <c r="P130" s="380"/>
    </row>
    <row r="131" spans="4:16">
      <c r="D131" s="249"/>
      <c r="E131" s="253"/>
      <c r="F131" s="103"/>
      <c r="G131" s="279"/>
      <c r="H131" s="137"/>
      <c r="I131" s="298"/>
      <c r="J131" s="162"/>
      <c r="K131" s="164"/>
      <c r="L131" s="298"/>
      <c r="M131" s="162"/>
      <c r="N131" s="164"/>
      <c r="O131" s="358"/>
      <c r="P131" s="379"/>
    </row>
    <row r="132" spans="4:16">
      <c r="D132" s="235"/>
      <c r="E132" s="257"/>
      <c r="F132" s="268"/>
      <c r="G132" s="281"/>
      <c r="H132" s="139"/>
      <c r="I132" s="300"/>
      <c r="J132" s="321"/>
      <c r="K132" s="163"/>
      <c r="L132" s="300"/>
      <c r="M132" s="321"/>
      <c r="N132" s="163"/>
      <c r="O132" s="361"/>
      <c r="P132" s="380"/>
    </row>
    <row r="133" spans="4:16">
      <c r="D133" s="239"/>
      <c r="E133" s="259"/>
      <c r="F133" s="274"/>
      <c r="G133" s="290"/>
      <c r="H133" s="294"/>
      <c r="I133" s="305"/>
      <c r="J133" s="322"/>
      <c r="K133" s="327"/>
      <c r="L133" s="305"/>
      <c r="M133" s="322"/>
      <c r="N133" s="327"/>
      <c r="O133" s="368"/>
      <c r="P133" s="383"/>
    </row>
    <row r="134" spans="4:16">
      <c r="D134" s="240"/>
      <c r="E134" s="261" t="s">
        <v>128</v>
      </c>
      <c r="F134" s="275"/>
      <c r="G134" s="286"/>
      <c r="H134" s="295"/>
      <c r="I134" s="315"/>
      <c r="J134" s="323"/>
      <c r="K134" s="325"/>
      <c r="L134" s="310"/>
      <c r="M134" s="325"/>
      <c r="N134" s="325"/>
      <c r="O134" s="363"/>
      <c r="P134" s="384"/>
    </row>
    <row r="135" spans="4:16">
      <c r="D135" s="232"/>
      <c r="E135" s="253"/>
      <c r="F135" s="103"/>
      <c r="G135" s="282"/>
      <c r="H135" s="137"/>
      <c r="I135" s="302"/>
      <c r="J135" s="162"/>
      <c r="K135" s="327"/>
      <c r="L135" s="333"/>
      <c r="M135" s="162"/>
      <c r="N135" s="327"/>
      <c r="O135" s="360"/>
      <c r="P135" s="379"/>
    </row>
    <row r="136" spans="4:16">
      <c r="D136" s="236"/>
      <c r="E136" s="257"/>
      <c r="F136" s="268"/>
      <c r="G136" s="283"/>
      <c r="H136" s="139"/>
      <c r="I136" s="301"/>
      <c r="J136" s="163"/>
      <c r="K136" s="325"/>
      <c r="L136" s="334"/>
      <c r="M136" s="163"/>
      <c r="N136" s="325"/>
      <c r="O136" s="359"/>
      <c r="P136" s="380"/>
    </row>
    <row r="137" spans="4:16">
      <c r="D137" s="239"/>
      <c r="E137" s="259"/>
      <c r="F137" s="274"/>
      <c r="G137" s="284"/>
      <c r="H137" s="294"/>
      <c r="I137" s="316"/>
      <c r="J137" s="322"/>
      <c r="K137" s="327"/>
      <c r="L137" s="335"/>
      <c r="M137" s="322"/>
      <c r="N137" s="327"/>
      <c r="O137" s="368"/>
      <c r="P137" s="383"/>
    </row>
    <row r="138" spans="4:16">
      <c r="D138" s="240"/>
      <c r="E138" s="261"/>
      <c r="F138" s="275"/>
      <c r="G138" s="286"/>
      <c r="H138" s="295"/>
      <c r="I138" s="315"/>
      <c r="J138" s="323"/>
      <c r="K138" s="325"/>
      <c r="L138" s="336"/>
      <c r="M138" s="323"/>
      <c r="N138" s="325"/>
      <c r="O138" s="363"/>
      <c r="P138" s="384"/>
    </row>
    <row r="139" spans="4:16">
      <c r="D139" s="232"/>
      <c r="E139" s="253"/>
      <c r="F139" s="103"/>
      <c r="G139" s="282"/>
      <c r="H139" s="137"/>
      <c r="I139" s="302"/>
      <c r="J139" s="162"/>
      <c r="K139" s="165"/>
      <c r="L139" s="333"/>
      <c r="M139" s="162"/>
      <c r="N139" s="162"/>
      <c r="O139" s="360"/>
      <c r="P139" s="379"/>
    </row>
    <row r="140" spans="4:16" ht="16.95">
      <c r="D140" s="250"/>
      <c r="E140" s="265" t="s">
        <v>124</v>
      </c>
      <c r="F140" s="276"/>
      <c r="G140" s="293"/>
      <c r="H140" s="141"/>
      <c r="I140" s="317"/>
      <c r="J140" s="168"/>
      <c r="K140" s="168"/>
      <c r="L140" s="341"/>
      <c r="M140" s="344"/>
      <c r="N140" s="344"/>
      <c r="O140" s="369"/>
      <c r="P140" s="386"/>
    </row>
    <row r="141" spans="4:16" ht="16.95">
      <c r="M141" s="86" t="str">
        <f>+"【"&amp;[1]E表!$E$7&amp;"】"</f>
        <v>【富士川町役場上下水道課】</v>
      </c>
      <c r="N141" s="86"/>
      <c r="O141" s="86"/>
      <c r="P141" s="86"/>
    </row>
    <row r="142" spans="4:16">
      <c r="F142" s="88"/>
      <c r="G142" s="226"/>
      <c r="H142" s="88"/>
      <c r="I142" s="145"/>
      <c r="J142" s="169"/>
      <c r="K142" s="169"/>
      <c r="L142" s="145"/>
      <c r="M142" s="169"/>
      <c r="N142" s="169"/>
      <c r="O142" s="88"/>
      <c r="P142" s="88"/>
    </row>
  </sheetData>
  <mergeCells count="50">
    <mergeCell ref="M5:N5"/>
    <mergeCell ref="O15:P15"/>
    <mergeCell ref="F18:G18"/>
    <mergeCell ref="M53:P53"/>
    <mergeCell ref="D58:E58"/>
    <mergeCell ref="O59:P59"/>
    <mergeCell ref="F62:G62"/>
    <mergeCell ref="M97:P97"/>
    <mergeCell ref="D102:E102"/>
    <mergeCell ref="O103:P103"/>
    <mergeCell ref="F106:G106"/>
    <mergeCell ref="M141:P141"/>
    <mergeCell ref="G12:N13"/>
    <mergeCell ref="O16:P20"/>
    <mergeCell ref="S17:S18"/>
    <mergeCell ref="I19:I20"/>
    <mergeCell ref="J19:J20"/>
    <mergeCell ref="K19:K20"/>
    <mergeCell ref="L19:L20"/>
    <mergeCell ref="M19:M20"/>
    <mergeCell ref="N19:N20"/>
    <mergeCell ref="O21:P22"/>
    <mergeCell ref="O23:P24"/>
    <mergeCell ref="O25:P26"/>
    <mergeCell ref="O27:P28"/>
    <mergeCell ref="O29:P30"/>
    <mergeCell ref="O31:P32"/>
    <mergeCell ref="O33:P34"/>
    <mergeCell ref="O35:P36"/>
    <mergeCell ref="O37:P38"/>
    <mergeCell ref="O39:P40"/>
    <mergeCell ref="O41:P42"/>
    <mergeCell ref="O43:P44"/>
    <mergeCell ref="O45:P46"/>
    <mergeCell ref="O47:P48"/>
    <mergeCell ref="O49:P50"/>
    <mergeCell ref="O51:P52"/>
    <mergeCell ref="S61:S62"/>
    <mergeCell ref="I63:I64"/>
    <mergeCell ref="J63:J64"/>
    <mergeCell ref="K63:K64"/>
    <mergeCell ref="L63:L64"/>
    <mergeCell ref="M63:M64"/>
    <mergeCell ref="N63:N64"/>
    <mergeCell ref="I107:I108"/>
    <mergeCell ref="J107:J108"/>
    <mergeCell ref="K107:K108"/>
    <mergeCell ref="L107:L108"/>
    <mergeCell ref="M107:M108"/>
    <mergeCell ref="N107:N108"/>
  </mergeCells>
  <phoneticPr fontId="61"/>
  <printOptions horizontalCentered="1" verticalCentered="1"/>
  <pageMargins left="0" right="0" top="0.78740157480314965" bottom="0" header="0" footer="0"/>
  <pageSetup paperSize="9" scale="71" fitToWidth="1" fitToHeight="1" orientation="landscape" usePrinterDefaults="1" blackAndWhite="1" horizontalDpi="300" verticalDpi="300" r:id="rId1"/>
  <headerFooter alignWithMargins="0"/>
  <rowBreaks count="2" manualBreakCount="2">
    <brk id="54" min="3" max="15" man="1"/>
    <brk id="98" min="3" max="15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Q72"/>
  <sheetViews>
    <sheetView view="pageBreakPreview" topLeftCell="A13" zoomScale="85" zoomScaleNormal="75" zoomScaleSheetLayoutView="85" workbookViewId="0">
      <selection activeCell="K55" sqref="K55"/>
    </sheetView>
  </sheetViews>
  <sheetFormatPr defaultColWidth="8.7890625" defaultRowHeight="16.2"/>
  <cols>
    <col min="1" max="1" width="7.68359375" style="61" customWidth="1"/>
    <col min="2" max="2" width="10.68359375" style="61" customWidth="1"/>
    <col min="3" max="3" width="4.68359375" style="61" customWidth="1"/>
    <col min="4" max="4" width="7.68359375" style="88" customWidth="1"/>
    <col min="5" max="5" width="21.68359375" style="226" customWidth="1"/>
    <col min="6" max="6" width="0.9453125" style="61" customWidth="1"/>
    <col min="7" max="7" width="21.20703125" style="112" customWidth="1"/>
    <col min="8" max="8" width="5.68359375" style="61" customWidth="1"/>
    <col min="9" max="9" width="9.68359375" style="62" customWidth="1"/>
    <col min="10" max="11" width="12.68359375" style="63" customWidth="1"/>
    <col min="12" max="12" width="9.68359375" style="62" customWidth="1"/>
    <col min="13" max="14" width="12.68359375" style="63" customWidth="1"/>
    <col min="15" max="15" width="20.68359375" style="61" customWidth="1"/>
    <col min="16" max="16" width="5.68359375" style="61" customWidth="1"/>
    <col min="17" max="17" width="1.68359375" style="61" customWidth="1"/>
    <col min="18" max="16384" width="8.7890625" style="61"/>
  </cols>
  <sheetData>
    <row r="2" spans="1:17">
      <c r="D2" s="88" t="s">
        <v>18</v>
      </c>
      <c r="J2" s="169"/>
      <c r="K2" s="169"/>
      <c r="M2" s="224"/>
      <c r="P2" s="169"/>
      <c r="Q2" s="169"/>
    </row>
    <row r="3" spans="1:17">
      <c r="D3" s="88" t="s">
        <v>36</v>
      </c>
      <c r="J3" s="224"/>
      <c r="K3" s="224"/>
      <c r="M3" s="342"/>
      <c r="P3" s="63"/>
      <c r="Q3" s="63"/>
    </row>
    <row r="4" spans="1:17">
      <c r="D4" s="88" t="s">
        <v>22</v>
      </c>
      <c r="I4" s="298"/>
      <c r="P4" s="63"/>
      <c r="Q4" s="63"/>
    </row>
    <row r="5" spans="1:17">
      <c r="J5" s="169"/>
      <c r="K5" s="169"/>
      <c r="M5" s="224"/>
      <c r="N5" s="224"/>
      <c r="P5" s="63"/>
      <c r="Q5" s="63"/>
    </row>
    <row r="6" spans="1:17">
      <c r="J6" s="224"/>
      <c r="K6" s="224"/>
      <c r="P6" s="63"/>
      <c r="Q6" s="63"/>
    </row>
    <row r="7" spans="1:17">
      <c r="I7" s="298"/>
      <c r="J7" s="318"/>
      <c r="K7" s="302"/>
      <c r="P7" s="63"/>
      <c r="Q7" s="63"/>
    </row>
    <row r="8" spans="1:17">
      <c r="J8" s="318"/>
      <c r="K8" s="302"/>
      <c r="P8" s="63"/>
      <c r="Q8" s="63"/>
    </row>
    <row r="9" spans="1:17" ht="25.05" customHeight="1">
      <c r="D9" s="88" t="s">
        <v>57</v>
      </c>
    </row>
    <row r="10" spans="1:17" ht="25.05" customHeight="1">
      <c r="D10" s="229" t="s">
        <v>179</v>
      </c>
      <c r="E10" s="251"/>
    </row>
    <row r="11" spans="1:17" ht="20.25" customHeight="1"/>
    <row r="12" spans="1:17" ht="27" customHeight="1">
      <c r="D12" s="230" t="str">
        <f>+" "&amp;$D$10&amp;" 　　内訳書 "</f>
        <v xml:space="preserve"> 交通誘導員 　　内訳書 </v>
      </c>
      <c r="F12" s="88"/>
      <c r="G12" s="226"/>
      <c r="H12" s="88"/>
      <c r="I12" s="145"/>
      <c r="J12" s="169"/>
      <c r="K12" s="169"/>
      <c r="L12" s="145"/>
      <c r="M12" s="169"/>
      <c r="N12" s="169"/>
      <c r="O12" s="88"/>
      <c r="P12" s="88"/>
    </row>
    <row r="13" spans="1:17" ht="15" customHeight="1"/>
    <row r="14" spans="1:17" ht="18" customHeight="1">
      <c r="D14" s="243" t="str">
        <f>+"第 "&amp;DBCS(FIXED(B16,0))&amp;" 号内訳明細書"</f>
        <v>第 ２ 号内訳明細書</v>
      </c>
      <c r="E14" s="61"/>
    </row>
    <row r="15" spans="1:17" ht="18" customHeight="1">
      <c r="B15" s="64" t="s">
        <v>30</v>
      </c>
      <c r="O15" s="345">
        <v>4</v>
      </c>
      <c r="P15" s="345"/>
    </row>
    <row r="16" spans="1:17" ht="18" customHeight="1">
      <c r="A16" s="86" t="s">
        <v>58</v>
      </c>
      <c r="B16" s="87">
        <v>2</v>
      </c>
      <c r="D16" s="231"/>
      <c r="E16" s="252"/>
      <c r="F16" s="101"/>
      <c r="G16" s="278"/>
      <c r="H16" s="135"/>
      <c r="I16" s="144"/>
      <c r="J16" s="319"/>
      <c r="K16" s="319"/>
      <c r="L16" s="330"/>
      <c r="M16" s="319"/>
      <c r="N16" s="159"/>
      <c r="O16" s="135"/>
      <c r="P16" s="195"/>
    </row>
    <row r="17" spans="1:17" ht="18" customHeight="1">
      <c r="A17" s="86" t="s">
        <v>58</v>
      </c>
      <c r="B17" s="87">
        <v>1</v>
      </c>
      <c r="D17" s="232"/>
      <c r="E17" s="253"/>
      <c r="F17" s="102"/>
      <c r="G17" s="279"/>
      <c r="H17" s="136"/>
      <c r="I17" s="145" t="s">
        <v>74</v>
      </c>
      <c r="J17" s="169"/>
      <c r="K17" s="160"/>
      <c r="L17" s="145" t="s">
        <v>75</v>
      </c>
      <c r="M17" s="169"/>
      <c r="N17" s="160"/>
      <c r="O17" s="136"/>
      <c r="P17" s="379" t="s">
        <v>172</v>
      </c>
    </row>
    <row r="18" spans="1:17" ht="18" customHeight="1">
      <c r="D18" s="232" t="s">
        <v>53</v>
      </c>
      <c r="E18" s="253" t="s">
        <v>61</v>
      </c>
      <c r="F18" s="103" t="s">
        <v>37</v>
      </c>
      <c r="G18" s="124"/>
      <c r="H18" s="137" t="s">
        <v>3</v>
      </c>
      <c r="I18" s="146"/>
      <c r="J18" s="320"/>
      <c r="K18" s="320"/>
      <c r="L18" s="146"/>
      <c r="M18" s="320"/>
      <c r="N18" s="161"/>
      <c r="O18" s="355" t="s">
        <v>2</v>
      </c>
      <c r="P18" s="379" t="s">
        <v>173</v>
      </c>
      <c r="Q18" s="387"/>
    </row>
    <row r="19" spans="1:17" ht="18" customHeight="1">
      <c r="B19" s="64" t="s">
        <v>33</v>
      </c>
      <c r="D19" s="232"/>
      <c r="E19" s="253"/>
      <c r="F19" s="102"/>
      <c r="G19" s="279"/>
      <c r="H19" s="136"/>
      <c r="I19" s="147" t="s">
        <v>5</v>
      </c>
      <c r="J19" s="153" t="s">
        <v>16</v>
      </c>
      <c r="K19" s="153" t="s">
        <v>17</v>
      </c>
      <c r="L19" s="147" t="s">
        <v>5</v>
      </c>
      <c r="M19" s="153" t="s">
        <v>16</v>
      </c>
      <c r="N19" s="153" t="s">
        <v>17</v>
      </c>
      <c r="O19" s="136"/>
      <c r="P19" s="379" t="s">
        <v>174</v>
      </c>
      <c r="Q19" s="387"/>
    </row>
    <row r="20" spans="1:17" ht="18" customHeight="1">
      <c r="A20" s="86" t="s">
        <v>58</v>
      </c>
      <c r="B20" s="87">
        <f>'[4]④給水管工事20，13'!B108+1</f>
        <v>21</v>
      </c>
      <c r="D20" s="233"/>
      <c r="E20" s="254"/>
      <c r="F20" s="104"/>
      <c r="G20" s="280"/>
      <c r="H20" s="138"/>
      <c r="I20" s="299"/>
      <c r="J20" s="299"/>
      <c r="K20" s="299"/>
      <c r="L20" s="299"/>
      <c r="M20" s="299"/>
      <c r="N20" s="299"/>
      <c r="O20" s="138"/>
      <c r="P20" s="198"/>
      <c r="Q20" s="387"/>
    </row>
    <row r="21" spans="1:17" ht="19.05" customHeight="1">
      <c r="D21" s="234"/>
      <c r="E21" s="255"/>
      <c r="F21" s="266"/>
      <c r="G21" s="279" t="str">
        <f>+"1日当り"&amp;FIXED(B28,0)&amp;"人"</f>
        <v>1日当り1人</v>
      </c>
      <c r="H21" s="137"/>
      <c r="I21" s="298"/>
      <c r="J21" s="162"/>
      <c r="K21" s="165"/>
      <c r="L21" s="333"/>
      <c r="M21" s="162"/>
      <c r="N21" s="162"/>
      <c r="O21" s="356" t="s">
        <v>28</v>
      </c>
      <c r="P21" s="379"/>
    </row>
    <row r="22" spans="1:17" ht="19.05" customHeight="1">
      <c r="C22" s="61">
        <v>1</v>
      </c>
      <c r="D22" s="235"/>
      <c r="E22" s="426" t="s">
        <v>98</v>
      </c>
      <c r="F22" s="267"/>
      <c r="G22" s="281"/>
      <c r="H22" s="139" t="s">
        <v>10</v>
      </c>
      <c r="I22" s="300"/>
      <c r="J22" s="321"/>
      <c r="K22" s="163"/>
      <c r="L22" s="334"/>
      <c r="M22" s="321"/>
      <c r="N22" s="321"/>
      <c r="O22" s="357"/>
      <c r="P22" s="380"/>
    </row>
    <row r="23" spans="1:17" ht="19.05" customHeight="1">
      <c r="D23" s="232"/>
      <c r="E23" s="253"/>
      <c r="F23" s="266"/>
      <c r="G23" s="279"/>
      <c r="H23" s="137"/>
      <c r="I23" s="298"/>
      <c r="J23" s="162"/>
      <c r="K23" s="165"/>
      <c r="L23" s="333"/>
      <c r="M23" s="162"/>
      <c r="N23" s="162"/>
      <c r="O23" s="356"/>
      <c r="P23" s="379"/>
    </row>
    <row r="24" spans="1:17" ht="19.05" customHeight="1">
      <c r="C24" s="61">
        <v>2</v>
      </c>
      <c r="D24" s="235"/>
      <c r="E24" s="426"/>
      <c r="F24" s="267"/>
      <c r="G24" s="281"/>
      <c r="H24" s="139"/>
      <c r="I24" s="300"/>
      <c r="J24" s="321"/>
      <c r="K24" s="163"/>
      <c r="L24" s="334"/>
      <c r="M24" s="321"/>
      <c r="N24" s="321"/>
      <c r="O24" s="357"/>
      <c r="P24" s="380"/>
    </row>
    <row r="25" spans="1:17" ht="19.05" customHeight="1">
      <c r="B25" s="86" t="s">
        <v>176</v>
      </c>
      <c r="D25" s="232"/>
      <c r="E25" s="264"/>
      <c r="F25" s="103"/>
      <c r="G25" s="282"/>
      <c r="H25" s="137"/>
      <c r="I25" s="298"/>
      <c r="J25" s="162"/>
      <c r="K25" s="165"/>
      <c r="L25" s="333"/>
      <c r="M25" s="162"/>
      <c r="N25" s="162"/>
      <c r="O25" s="366"/>
      <c r="P25" s="379"/>
    </row>
    <row r="26" spans="1:17" ht="19.05" customHeight="1">
      <c r="A26" s="86" t="s">
        <v>58</v>
      </c>
      <c r="B26" s="424"/>
      <c r="C26" s="61">
        <v>3</v>
      </c>
      <c r="D26" s="236"/>
      <c r="E26" s="257" t="s">
        <v>124</v>
      </c>
      <c r="F26" s="268"/>
      <c r="G26" s="283"/>
      <c r="H26" s="139"/>
      <c r="I26" s="301"/>
      <c r="J26" s="321"/>
      <c r="K26" s="163"/>
      <c r="L26" s="334"/>
      <c r="M26" s="321"/>
      <c r="N26" s="321"/>
      <c r="O26" s="435"/>
      <c r="P26" s="380"/>
    </row>
    <row r="27" spans="1:17" ht="19.05" customHeight="1">
      <c r="B27" s="86" t="s">
        <v>177</v>
      </c>
      <c r="D27" s="232"/>
      <c r="E27" s="253"/>
      <c r="F27" s="266"/>
      <c r="G27" s="279"/>
      <c r="H27" s="137"/>
      <c r="I27" s="298"/>
      <c r="J27" s="162"/>
      <c r="K27" s="165"/>
      <c r="L27" s="333"/>
      <c r="M27" s="162"/>
      <c r="N27" s="162"/>
      <c r="O27" s="366"/>
      <c r="P27" s="379"/>
    </row>
    <row r="28" spans="1:17" ht="19.05" customHeight="1">
      <c r="A28" s="86" t="s">
        <v>58</v>
      </c>
      <c r="B28" s="87">
        <v>1</v>
      </c>
      <c r="C28" s="61">
        <v>4</v>
      </c>
      <c r="D28" s="236"/>
      <c r="E28" s="257"/>
      <c r="F28" s="267"/>
      <c r="G28" s="281"/>
      <c r="H28" s="139"/>
      <c r="I28" s="300"/>
      <c r="J28" s="321"/>
      <c r="K28" s="163"/>
      <c r="L28" s="334"/>
      <c r="M28" s="321"/>
      <c r="N28" s="321"/>
      <c r="O28" s="435"/>
      <c r="P28" s="380"/>
    </row>
    <row r="29" spans="1:17" ht="19.05" customHeight="1">
      <c r="B29" s="86" t="s">
        <v>178</v>
      </c>
      <c r="D29" s="232"/>
      <c r="E29" s="253"/>
      <c r="F29" s="266"/>
      <c r="G29" s="428"/>
      <c r="H29" s="137"/>
      <c r="I29" s="298"/>
      <c r="J29" s="162"/>
      <c r="K29" s="165"/>
      <c r="L29" s="333"/>
      <c r="M29" s="162"/>
      <c r="N29" s="162"/>
      <c r="O29" s="436"/>
      <c r="P29" s="379"/>
    </row>
    <row r="30" spans="1:17" ht="19.05" customHeight="1">
      <c r="A30" s="86" t="s">
        <v>58</v>
      </c>
      <c r="B30" s="87">
        <f>ROUNDDOWN(B26*B28,0)</f>
        <v>0</v>
      </c>
      <c r="C30" s="61">
        <v>5</v>
      </c>
      <c r="D30" s="236"/>
      <c r="E30" s="257"/>
      <c r="F30" s="267"/>
      <c r="G30" s="281"/>
      <c r="H30" s="139"/>
      <c r="I30" s="300"/>
      <c r="J30" s="321"/>
      <c r="K30" s="163"/>
      <c r="L30" s="334"/>
      <c r="M30" s="321"/>
      <c r="N30" s="321"/>
      <c r="O30" s="437"/>
      <c r="P30" s="380"/>
    </row>
    <row r="31" spans="1:17" ht="19.05" customHeight="1">
      <c r="D31" s="232"/>
      <c r="E31" s="253"/>
      <c r="F31" s="266"/>
      <c r="G31" s="282"/>
      <c r="H31" s="137"/>
      <c r="I31" s="298"/>
      <c r="J31" s="162"/>
      <c r="K31" s="165"/>
      <c r="L31" s="333"/>
      <c r="M31" s="162"/>
      <c r="N31" s="162"/>
      <c r="O31" s="436"/>
      <c r="P31" s="379"/>
    </row>
    <row r="32" spans="1:17" ht="19.05" customHeight="1">
      <c r="C32" s="61">
        <v>12</v>
      </c>
      <c r="D32" s="236"/>
      <c r="E32" s="257"/>
      <c r="F32" s="267"/>
      <c r="G32" s="281"/>
      <c r="H32" s="139"/>
      <c r="I32" s="300"/>
      <c r="J32" s="321"/>
      <c r="K32" s="163"/>
      <c r="L32" s="432"/>
      <c r="M32" s="321"/>
      <c r="N32" s="321"/>
      <c r="O32" s="437"/>
      <c r="P32" s="380"/>
    </row>
    <row r="33" spans="3:16" ht="19.05" customHeight="1">
      <c r="D33" s="232"/>
      <c r="E33" s="253"/>
      <c r="F33" s="266"/>
      <c r="G33" s="282"/>
      <c r="H33" s="137"/>
      <c r="I33" s="298"/>
      <c r="J33" s="162"/>
      <c r="K33" s="165"/>
      <c r="L33" s="333"/>
      <c r="M33" s="162"/>
      <c r="N33" s="162"/>
      <c r="O33" s="366"/>
      <c r="P33" s="379"/>
    </row>
    <row r="34" spans="3:16" ht="19.05" customHeight="1">
      <c r="C34" s="61">
        <v>6</v>
      </c>
      <c r="D34" s="236"/>
      <c r="E34" s="257"/>
      <c r="F34" s="267"/>
      <c r="G34" s="281"/>
      <c r="H34" s="139"/>
      <c r="I34" s="300"/>
      <c r="J34" s="321"/>
      <c r="K34" s="163"/>
      <c r="L34" s="334"/>
      <c r="M34" s="321"/>
      <c r="N34" s="321"/>
      <c r="O34" s="437"/>
      <c r="P34" s="380"/>
    </row>
    <row r="35" spans="3:16" ht="19.05" customHeight="1">
      <c r="D35" s="232"/>
      <c r="E35" s="253"/>
      <c r="F35" s="266"/>
      <c r="G35" s="282"/>
      <c r="H35" s="137"/>
      <c r="I35" s="298"/>
      <c r="J35" s="162"/>
      <c r="K35" s="165"/>
      <c r="L35" s="333"/>
      <c r="M35" s="434"/>
      <c r="N35" s="162"/>
      <c r="O35" s="366"/>
      <c r="P35" s="379"/>
    </row>
    <row r="36" spans="3:16" ht="19.05" customHeight="1">
      <c r="C36" s="61">
        <v>8</v>
      </c>
      <c r="D36" s="236"/>
      <c r="E36" s="257"/>
      <c r="F36" s="267"/>
      <c r="G36" s="281"/>
      <c r="H36" s="139"/>
      <c r="I36" s="300"/>
      <c r="J36" s="321"/>
      <c r="K36" s="163"/>
      <c r="L36" s="334"/>
      <c r="M36" s="161"/>
      <c r="N36" s="321"/>
      <c r="O36" s="435"/>
      <c r="P36" s="380"/>
    </row>
    <row r="37" spans="3:16" ht="19.05" customHeight="1">
      <c r="D37" s="232"/>
      <c r="E37" s="253"/>
      <c r="F37" s="266"/>
      <c r="G37" s="282"/>
      <c r="H37" s="137"/>
      <c r="I37" s="298"/>
      <c r="J37" s="162"/>
      <c r="K37" s="165"/>
      <c r="L37" s="333"/>
      <c r="M37" s="162"/>
      <c r="N37" s="162"/>
      <c r="O37" s="366"/>
      <c r="P37" s="379"/>
    </row>
    <row r="38" spans="3:16" ht="19.05" customHeight="1">
      <c r="C38" s="61">
        <v>9</v>
      </c>
      <c r="D38" s="238"/>
      <c r="E38" s="257"/>
      <c r="F38" s="267"/>
      <c r="G38" s="281"/>
      <c r="H38" s="139"/>
      <c r="I38" s="300"/>
      <c r="J38" s="321"/>
      <c r="K38" s="163"/>
      <c r="L38" s="334"/>
      <c r="M38" s="321"/>
      <c r="N38" s="321"/>
      <c r="O38" s="435"/>
      <c r="P38" s="380"/>
    </row>
    <row r="39" spans="3:16" ht="19.05" customHeight="1">
      <c r="D39" s="232"/>
      <c r="E39" s="253"/>
      <c r="F39" s="266"/>
      <c r="G39" s="282"/>
      <c r="H39" s="137"/>
      <c r="I39" s="298"/>
      <c r="J39" s="162"/>
      <c r="K39" s="165"/>
      <c r="L39" s="333"/>
      <c r="M39" s="162"/>
      <c r="N39" s="162"/>
      <c r="O39" s="436"/>
      <c r="P39" s="379"/>
    </row>
    <row r="40" spans="3:16" ht="19.05" customHeight="1">
      <c r="C40" s="61">
        <v>10</v>
      </c>
      <c r="D40" s="238"/>
      <c r="E40" s="257"/>
      <c r="F40" s="267"/>
      <c r="G40" s="281"/>
      <c r="H40" s="139"/>
      <c r="I40" s="300"/>
      <c r="J40" s="321"/>
      <c r="K40" s="163"/>
      <c r="L40" s="334"/>
      <c r="M40" s="321"/>
      <c r="N40" s="321"/>
      <c r="O40" s="437"/>
      <c r="P40" s="380"/>
    </row>
    <row r="41" spans="3:16" ht="19.05" customHeight="1">
      <c r="D41" s="232"/>
      <c r="E41" s="253"/>
      <c r="F41" s="266"/>
      <c r="G41" s="282"/>
      <c r="H41" s="137"/>
      <c r="I41" s="298"/>
      <c r="J41" s="162"/>
      <c r="K41" s="165"/>
      <c r="L41" s="333"/>
      <c r="M41" s="162"/>
      <c r="N41" s="162"/>
      <c r="O41" s="366"/>
      <c r="P41" s="379"/>
    </row>
    <row r="42" spans="3:16" ht="19.05" customHeight="1">
      <c r="C42" s="61">
        <v>11</v>
      </c>
      <c r="D42" s="238"/>
      <c r="E42" s="257"/>
      <c r="F42" s="267"/>
      <c r="G42" s="281"/>
      <c r="H42" s="139"/>
      <c r="I42" s="300"/>
      <c r="J42" s="321"/>
      <c r="K42" s="163"/>
      <c r="L42" s="432"/>
      <c r="M42" s="321"/>
      <c r="N42" s="321"/>
      <c r="O42" s="435"/>
      <c r="P42" s="380"/>
    </row>
    <row r="43" spans="3:16" ht="19.05" customHeight="1">
      <c r="D43" s="232"/>
      <c r="E43" s="253"/>
      <c r="F43" s="266"/>
      <c r="G43" s="282"/>
      <c r="H43" s="137"/>
      <c r="I43" s="298"/>
      <c r="J43" s="162"/>
      <c r="K43" s="165"/>
      <c r="L43" s="333"/>
      <c r="M43" s="162"/>
      <c r="N43" s="162"/>
      <c r="O43" s="436"/>
      <c r="P43" s="379"/>
    </row>
    <row r="44" spans="3:16" ht="19.05" customHeight="1">
      <c r="C44" s="61">
        <v>13</v>
      </c>
      <c r="D44" s="236"/>
      <c r="E44" s="257"/>
      <c r="F44" s="267"/>
      <c r="G44" s="281"/>
      <c r="H44" s="139"/>
      <c r="I44" s="300"/>
      <c r="J44" s="321"/>
      <c r="K44" s="163"/>
      <c r="L44" s="432"/>
      <c r="M44" s="321"/>
      <c r="N44" s="321"/>
      <c r="O44" s="437"/>
      <c r="P44" s="380"/>
    </row>
    <row r="45" spans="3:16" ht="19.05" customHeight="1">
      <c r="D45" s="232"/>
      <c r="E45" s="253"/>
      <c r="F45" s="266"/>
      <c r="G45" s="282"/>
      <c r="H45" s="137"/>
      <c r="I45" s="298"/>
      <c r="J45" s="162"/>
      <c r="K45" s="165"/>
      <c r="L45" s="333"/>
      <c r="M45" s="162"/>
      <c r="N45" s="162"/>
      <c r="O45" s="436"/>
      <c r="P45" s="379"/>
    </row>
    <row r="46" spans="3:16" ht="19.05" customHeight="1">
      <c r="C46" s="61">
        <v>13</v>
      </c>
      <c r="D46" s="236"/>
      <c r="E46" s="257"/>
      <c r="F46" s="267"/>
      <c r="G46" s="281"/>
      <c r="H46" s="139"/>
      <c r="I46" s="300"/>
      <c r="J46" s="321"/>
      <c r="K46" s="163"/>
      <c r="L46" s="432"/>
      <c r="M46" s="321"/>
      <c r="N46" s="321"/>
      <c r="O46" s="437"/>
      <c r="P46" s="380"/>
    </row>
    <row r="47" spans="3:16" ht="19.05" customHeight="1">
      <c r="D47" s="232"/>
      <c r="E47" s="253"/>
      <c r="F47" s="266"/>
      <c r="G47" s="279"/>
      <c r="H47" s="137"/>
      <c r="I47" s="298"/>
      <c r="J47" s="162"/>
      <c r="K47" s="165"/>
      <c r="L47" s="333"/>
      <c r="M47" s="162"/>
      <c r="N47" s="162"/>
      <c r="O47" s="366"/>
      <c r="P47" s="379"/>
    </row>
    <row r="48" spans="3:16" ht="19.05" customHeight="1">
      <c r="C48" s="61">
        <v>14</v>
      </c>
      <c r="D48" s="235"/>
      <c r="E48" s="257"/>
      <c r="F48" s="267"/>
      <c r="G48" s="281"/>
      <c r="H48" s="139"/>
      <c r="I48" s="300"/>
      <c r="J48" s="321"/>
      <c r="K48" s="163"/>
      <c r="L48" s="334"/>
      <c r="M48" s="321"/>
      <c r="N48" s="321"/>
      <c r="O48" s="435"/>
      <c r="P48" s="380"/>
    </row>
    <row r="49" spans="3:17" ht="19.05" customHeight="1">
      <c r="D49" s="232"/>
      <c r="E49" s="253"/>
      <c r="F49" s="266"/>
      <c r="G49" s="429"/>
      <c r="H49" s="137"/>
      <c r="I49" s="298"/>
      <c r="J49" s="162"/>
      <c r="K49" s="165"/>
      <c r="L49" s="333"/>
      <c r="M49" s="162"/>
      <c r="N49" s="162"/>
      <c r="O49" s="436"/>
      <c r="P49" s="379"/>
    </row>
    <row r="50" spans="3:17" ht="19.05" customHeight="1">
      <c r="C50" s="61">
        <v>15</v>
      </c>
      <c r="D50" s="236"/>
      <c r="E50" s="257"/>
      <c r="F50" s="267"/>
      <c r="G50" s="281"/>
      <c r="H50" s="139"/>
      <c r="I50" s="300"/>
      <c r="J50" s="321"/>
      <c r="K50" s="163"/>
      <c r="L50" s="432"/>
      <c r="M50" s="321"/>
      <c r="N50" s="321"/>
      <c r="O50" s="437"/>
      <c r="P50" s="380"/>
    </row>
    <row r="51" spans="3:17" ht="19.05" customHeight="1">
      <c r="D51" s="232"/>
      <c r="E51" s="253"/>
      <c r="F51" s="266"/>
      <c r="G51" s="428"/>
      <c r="H51" s="137"/>
      <c r="I51" s="298"/>
      <c r="J51" s="162"/>
      <c r="K51" s="165"/>
      <c r="L51" s="333"/>
      <c r="M51" s="162"/>
      <c r="N51" s="162"/>
      <c r="O51" s="436"/>
      <c r="P51" s="379"/>
    </row>
    <row r="52" spans="3:17" ht="19.05" customHeight="1">
      <c r="C52" s="61">
        <v>16</v>
      </c>
      <c r="D52" s="425"/>
      <c r="E52" s="265"/>
      <c r="F52" s="427"/>
      <c r="G52" s="430"/>
      <c r="H52" s="141"/>
      <c r="I52" s="431"/>
      <c r="J52" s="344"/>
      <c r="K52" s="168"/>
      <c r="L52" s="433"/>
      <c r="M52" s="344"/>
      <c r="N52" s="344"/>
      <c r="O52" s="438"/>
      <c r="P52" s="380"/>
    </row>
    <row r="53" spans="3:17" ht="20.25" customHeight="1">
      <c r="M53" s="186" t="str">
        <f>+"【"&amp;[4]E表!$E$7&amp;"】"</f>
        <v>【富士川町上下水道課】</v>
      </c>
      <c r="N53" s="186"/>
      <c r="O53" s="186"/>
      <c r="P53" s="186"/>
      <c r="Q53" s="64"/>
    </row>
    <row r="54" spans="3:17" ht="18" customHeight="1">
      <c r="F54" s="88"/>
      <c r="G54" s="226"/>
      <c r="H54" s="88"/>
      <c r="I54" s="145"/>
      <c r="J54" s="169"/>
      <c r="K54" s="169"/>
      <c r="L54" s="145"/>
      <c r="M54" s="169"/>
      <c r="N54" s="169"/>
      <c r="O54" s="88"/>
      <c r="P54" s="88"/>
    </row>
    <row r="58" spans="3:17">
      <c r="D58" s="226"/>
      <c r="F58" s="226"/>
      <c r="G58" s="226"/>
      <c r="H58" s="226"/>
      <c r="I58" s="226"/>
      <c r="J58" s="226"/>
      <c r="K58" s="226"/>
      <c r="L58" s="226"/>
      <c r="M58" s="226"/>
      <c r="N58" s="226"/>
    </row>
    <row r="59" spans="3:17">
      <c r="D59" s="226"/>
      <c r="F59" s="226"/>
      <c r="G59" s="226"/>
      <c r="H59" s="226"/>
      <c r="I59" s="226"/>
      <c r="J59" s="226"/>
      <c r="K59" s="226"/>
      <c r="L59" s="226"/>
      <c r="M59" s="226"/>
      <c r="N59" s="226"/>
    </row>
    <row r="60" spans="3:17">
      <c r="D60" s="226"/>
      <c r="F60" s="226"/>
      <c r="G60" s="226"/>
      <c r="H60" s="226"/>
      <c r="I60" s="226"/>
      <c r="J60" s="226"/>
      <c r="K60" s="226"/>
      <c r="L60" s="226"/>
      <c r="M60" s="226"/>
      <c r="N60" s="226"/>
    </row>
    <row r="61" spans="3:17">
      <c r="D61" s="226"/>
      <c r="F61" s="226"/>
      <c r="G61" s="226"/>
      <c r="H61" s="226"/>
      <c r="I61" s="226"/>
      <c r="J61" s="226"/>
      <c r="K61" s="226"/>
      <c r="L61" s="226"/>
      <c r="M61" s="226"/>
      <c r="N61" s="226"/>
    </row>
    <row r="62" spans="3:17">
      <c r="D62" s="226"/>
      <c r="F62" s="226"/>
      <c r="G62" s="226"/>
      <c r="H62" s="226"/>
      <c r="I62" s="226"/>
      <c r="J62" s="226"/>
      <c r="K62" s="226"/>
      <c r="L62" s="226"/>
      <c r="M62" s="226"/>
      <c r="N62" s="226"/>
    </row>
    <row r="63" spans="3:17">
      <c r="D63" s="226"/>
      <c r="F63" s="226"/>
      <c r="G63" s="226"/>
      <c r="H63" s="226"/>
      <c r="I63" s="226"/>
      <c r="J63" s="226"/>
      <c r="K63" s="226"/>
      <c r="L63" s="226"/>
      <c r="M63" s="226"/>
      <c r="N63" s="226"/>
    </row>
    <row r="64" spans="3:17">
      <c r="D64" s="226"/>
      <c r="F64" s="226"/>
      <c r="G64" s="226"/>
      <c r="H64" s="226"/>
      <c r="I64" s="226"/>
      <c r="J64" s="226"/>
      <c r="K64" s="226"/>
      <c r="L64" s="226"/>
      <c r="M64" s="226"/>
      <c r="N64" s="226"/>
    </row>
    <row r="65" spans="4:14">
      <c r="D65" s="226"/>
      <c r="F65" s="226"/>
      <c r="G65" s="226"/>
      <c r="H65" s="226"/>
      <c r="I65" s="226"/>
      <c r="J65" s="226"/>
      <c r="K65" s="226"/>
      <c r="L65" s="226"/>
      <c r="M65" s="226"/>
      <c r="N65" s="226"/>
    </row>
    <row r="66" spans="4:14">
      <c r="D66" s="226"/>
      <c r="F66" s="226"/>
      <c r="G66" s="226"/>
      <c r="H66" s="226"/>
      <c r="I66" s="226"/>
      <c r="J66" s="226"/>
      <c r="K66" s="226"/>
      <c r="L66" s="226"/>
      <c r="M66" s="226"/>
      <c r="N66" s="226"/>
    </row>
    <row r="67" spans="4:14">
      <c r="D67" s="226"/>
      <c r="F67" s="226"/>
      <c r="G67" s="226"/>
      <c r="H67" s="226"/>
      <c r="I67" s="226"/>
      <c r="J67" s="226"/>
      <c r="K67" s="226"/>
      <c r="L67" s="226"/>
      <c r="M67" s="226"/>
      <c r="N67" s="226"/>
    </row>
    <row r="68" spans="4:14">
      <c r="D68" s="226"/>
      <c r="F68" s="226"/>
      <c r="G68" s="226"/>
      <c r="H68" s="226"/>
      <c r="I68" s="226"/>
      <c r="J68" s="226"/>
      <c r="K68" s="226"/>
      <c r="L68" s="226"/>
      <c r="M68" s="226"/>
      <c r="N68" s="226"/>
    </row>
    <row r="69" spans="4:14">
      <c r="D69" s="226"/>
      <c r="F69" s="226"/>
      <c r="G69" s="226"/>
      <c r="H69" s="226"/>
      <c r="I69" s="226"/>
      <c r="J69" s="226"/>
      <c r="K69" s="226"/>
      <c r="L69" s="226"/>
      <c r="M69" s="226"/>
      <c r="N69" s="226"/>
    </row>
    <row r="70" spans="4:14">
      <c r="D70" s="226"/>
      <c r="F70" s="226"/>
      <c r="G70" s="226"/>
      <c r="H70" s="226"/>
      <c r="I70" s="226"/>
      <c r="J70" s="226"/>
      <c r="K70" s="226"/>
      <c r="L70" s="226"/>
      <c r="M70" s="226"/>
      <c r="N70" s="226"/>
    </row>
    <row r="71" spans="4:14">
      <c r="D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4:14">
      <c r="D72" s="226"/>
      <c r="F72" s="226"/>
      <c r="G72" s="226"/>
      <c r="H72" s="226"/>
      <c r="I72" s="226"/>
      <c r="J72" s="226"/>
      <c r="K72" s="226"/>
      <c r="L72" s="226"/>
      <c r="M72" s="226"/>
      <c r="N72" s="226"/>
    </row>
  </sheetData>
  <mergeCells count="11">
    <mergeCell ref="M5:N5"/>
    <mergeCell ref="D14:E14"/>
    <mergeCell ref="O15:P15"/>
    <mergeCell ref="F18:G18"/>
    <mergeCell ref="M53:P53"/>
    <mergeCell ref="I19:I20"/>
    <mergeCell ref="J19:J20"/>
    <mergeCell ref="K19:K20"/>
    <mergeCell ref="L19:L20"/>
    <mergeCell ref="M19:M20"/>
    <mergeCell ref="N19:N20"/>
  </mergeCells>
  <phoneticPr fontId="61"/>
  <printOptions horizontalCentered="1" verticalCentered="1"/>
  <pageMargins left="0" right="0" top="0.59055118110236227" bottom="0" header="0" footer="0"/>
  <pageSetup paperSize="9" scale="73" fitToWidth="1" fitToHeight="0" orientation="landscape" usePrinterDefaults="1" horizontalDpi="300" verticalDpi="300" r:id="rId1"/>
  <headerFooter alignWithMargins="0"/>
  <colBreaks count="1" manualBreakCount="1">
    <brk id="3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設計書（鑑）</vt:lpstr>
      <vt:lpstr>E表</vt:lpstr>
      <vt:lpstr>②消火栓工事</vt:lpstr>
      <vt:lpstr>⑤交通誘導員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大沢 篤郎</dc:creator>
  <cp:lastModifiedBy>FJPCA223028a</cp:lastModifiedBy>
  <cp:lastPrinted>2025-03-25T07:41:11Z</cp:lastPrinted>
  <dcterms:created xsi:type="dcterms:W3CDTF">2002-03-25T08:12:44Z</dcterms:created>
  <dcterms:modified xsi:type="dcterms:W3CDTF">2026-01-08T07:20:42Z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5.0.1.0</vt:lpwstr>
      <vt:lpwstr>5.0.2.0</vt:lpwstr>
      <vt:lpwstr>5.0.5.0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2026-01-08T07:20:42Z</vt:filetime>
  </property>
</Properties>
</file>